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P:\Beam Society\BEAM Plus\BPlus BI v2.0\"/>
    </mc:Choice>
  </mc:AlternateContent>
  <xr:revisionPtr revIDLastSave="0" documentId="13_ncr:1_{EE094423-0DF9-42EC-92FF-E97407BA6AB1}" xr6:coauthVersionLast="47" xr6:coauthVersionMax="47" xr10:uidLastSave="{00000000-0000-0000-0000-000000000000}"/>
  <bookViews>
    <workbookView xWindow="-90" yWindow="255" windowWidth="10920" windowHeight="14700" firstSheet="1" activeTab="1" xr2:uid="{1E736C5C-32D5-44FD-9F63-46D5542FA379}"/>
  </bookViews>
  <sheets>
    <sheet name="Summary (BI V2.0)" sheetId="4" r:id="rId1"/>
    <sheet name="Credit Checklist" sheetId="1" r:id="rId2"/>
    <sheet name="Project Score Result" sheetId="2" r:id="rId3"/>
    <sheet name="Pull down list" sheetId="5" state="hidden" r:id="rId4"/>
  </sheets>
  <definedNames>
    <definedName name="_xlnm.Print_Area" localSheetId="1">'Credit Checklist'!$A$1:$J$148</definedName>
    <definedName name="_xlnm.Print_Area" localSheetId="2">'Project Score Result'!$A$1:$H$14</definedName>
    <definedName name="_xlnm.Print_Area" localSheetId="0">'Summary (BI V2.0)'!$A$1:$I$39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5" i="1" l="1"/>
  <c r="H11" i="2"/>
  <c r="H10" i="2"/>
  <c r="F99" i="1"/>
  <c r="J148" i="1"/>
  <c r="H139" i="1"/>
  <c r="H138" i="1"/>
  <c r="F119" i="1"/>
  <c r="E119" i="1"/>
  <c r="J134" i="1"/>
  <c r="E99" i="1"/>
  <c r="H114" i="1"/>
  <c r="H113" i="1"/>
  <c r="H70" i="1"/>
  <c r="E51" i="1"/>
  <c r="J67" i="1"/>
  <c r="H27" i="1"/>
  <c r="H28" i="1"/>
  <c r="J28" i="1"/>
  <c r="E5" i="1"/>
  <c r="H29" i="1"/>
  <c r="F5" i="2"/>
  <c r="H45" i="1"/>
  <c r="D6" i="2" s="1"/>
  <c r="H46" i="1"/>
  <c r="J46" i="1" s="1"/>
  <c r="E33" i="1"/>
  <c r="H71" i="1"/>
  <c r="J71" i="1"/>
  <c r="H72" i="1"/>
  <c r="F7" i="2"/>
  <c r="H93" i="1"/>
  <c r="H94" i="1"/>
  <c r="J94" i="1"/>
  <c r="E76" i="1"/>
  <c r="H95" i="1"/>
  <c r="F8" i="2"/>
  <c r="J139" i="1"/>
  <c r="H140" i="1"/>
  <c r="F10" i="2"/>
  <c r="D10" i="2"/>
  <c r="E10" i="2"/>
  <c r="B10" i="2"/>
  <c r="D5" i="2"/>
  <c r="E5" i="2"/>
  <c r="B5" i="2"/>
  <c r="H5" i="2"/>
  <c r="E6" i="2"/>
  <c r="B6" i="2"/>
  <c r="D7" i="2"/>
  <c r="E7" i="2"/>
  <c r="B7" i="2"/>
  <c r="H7" i="2"/>
  <c r="D8" i="2"/>
  <c r="E8" i="2"/>
  <c r="B8" i="2"/>
  <c r="H8" i="2"/>
  <c r="D9" i="2"/>
  <c r="E9" i="2"/>
  <c r="B9" i="2"/>
  <c r="H9" i="2"/>
  <c r="H147" i="1"/>
  <c r="D11" i="2"/>
  <c r="H148" i="1"/>
  <c r="E11" i="2"/>
  <c r="D38" i="4"/>
  <c r="E144" i="1"/>
  <c r="B11" i="2"/>
  <c r="F144" i="1"/>
  <c r="C11" i="2"/>
  <c r="C10" i="2"/>
  <c r="J136" i="1"/>
  <c r="J135" i="1"/>
  <c r="J132" i="1"/>
  <c r="J131" i="1"/>
  <c r="J130" i="1"/>
  <c r="J128" i="1"/>
  <c r="J126" i="1"/>
  <c r="J124" i="1"/>
  <c r="J123" i="1"/>
  <c r="J122" i="1"/>
  <c r="J120" i="1"/>
  <c r="C9" i="2"/>
  <c r="J111" i="1"/>
  <c r="J107" i="1"/>
  <c r="J104" i="1"/>
  <c r="J101" i="1"/>
  <c r="F76" i="1"/>
  <c r="C8" i="2"/>
  <c r="J91" i="1"/>
  <c r="J90" i="1"/>
  <c r="J86" i="1"/>
  <c r="J82" i="1"/>
  <c r="J79" i="1"/>
  <c r="F51" i="1"/>
  <c r="C7" i="2"/>
  <c r="J66" i="1"/>
  <c r="J65" i="1"/>
  <c r="J63" i="1"/>
  <c r="J62" i="1"/>
  <c r="J59" i="1"/>
  <c r="J114" i="1"/>
  <c r="H115" i="1"/>
  <c r="F9" i="2"/>
  <c r="J58" i="1"/>
  <c r="J57" i="1"/>
  <c r="J54" i="1"/>
  <c r="J53" i="1"/>
  <c r="F33" i="1"/>
  <c r="C6" i="2"/>
  <c r="J42" i="1"/>
  <c r="J43" i="1"/>
  <c r="J41" i="1"/>
  <c r="J40" i="1"/>
  <c r="F5" i="1"/>
  <c r="C5" i="2"/>
  <c r="J19" i="1"/>
  <c r="J18" i="1"/>
  <c r="J17" i="1"/>
  <c r="J16" i="1"/>
  <c r="J15" i="1"/>
  <c r="J14" i="1"/>
  <c r="J13" i="1"/>
  <c r="J11" i="1"/>
  <c r="J10" i="1"/>
  <c r="J8" i="1"/>
  <c r="J9" i="1"/>
  <c r="J6" i="1"/>
  <c r="H47" i="1" l="1"/>
  <c r="F6" i="2" s="1"/>
  <c r="H6" i="2"/>
  <c r="H12" i="2" s="1"/>
  <c r="H13" i="2" l="1"/>
</calcChain>
</file>

<file path=xl/sharedStrings.xml><?xml version="1.0" encoding="utf-8"?>
<sst xmlns="http://schemas.openxmlformats.org/spreadsheetml/2006/main" count="589" uniqueCount="327">
  <si>
    <t>2. Credit Summary</t>
  </si>
  <si>
    <t>Credit Requirement</t>
  </si>
  <si>
    <t>Extent of Application</t>
    <phoneticPr fontId="0" type="noConversion"/>
  </si>
  <si>
    <t>Credit Applicable</t>
    <phoneticPr fontId="0" type="noConversion"/>
  </si>
  <si>
    <t>Y/N?</t>
    <phoneticPr fontId="0" type="noConversion"/>
  </si>
  <si>
    <t>Y</t>
  </si>
  <si>
    <t>Sustainability Champions - Design</t>
  </si>
  <si>
    <t>Integrated Design Process</t>
  </si>
  <si>
    <t>Measures to Reduce Site Emissions</t>
    <phoneticPr fontId="0" type="noConversion"/>
  </si>
  <si>
    <t>Construction and Demolition Waste Recycling</t>
    <phoneticPr fontId="0" type="noConversion"/>
  </si>
  <si>
    <t>Construction IAQ Management</t>
    <phoneticPr fontId="0" type="noConversion"/>
  </si>
  <si>
    <t>Building Management Manual</t>
    <phoneticPr fontId="0" type="noConversion"/>
  </si>
  <si>
    <t>Minimum Waste Handling Facilities</t>
    <phoneticPr fontId="0" type="noConversion"/>
  </si>
  <si>
    <t>Building Re-use</t>
    <phoneticPr fontId="0" type="noConversion"/>
  </si>
  <si>
    <t>Regional Materials</t>
    <phoneticPr fontId="0" type="noConversion"/>
  </si>
  <si>
    <t>Use of Green Products</t>
    <phoneticPr fontId="0" type="noConversion"/>
  </si>
  <si>
    <t>Energy Use (EU)</t>
  </si>
  <si>
    <t>Minimum Energy Performance</t>
  </si>
  <si>
    <r>
      <t>Reduction of CO</t>
    </r>
    <r>
      <rPr>
        <vertAlign val="subscript"/>
        <sz val="9"/>
        <rFont val="Arial"/>
        <family val="2"/>
      </rPr>
      <t>2</t>
    </r>
    <r>
      <rPr>
        <sz val="9"/>
        <rFont val="Arial"/>
        <family val="2"/>
      </rPr>
      <t xml:space="preserve"> Emissions</t>
    </r>
  </si>
  <si>
    <t>Metering and Monitoring</t>
    <phoneticPr fontId="0" type="noConversion"/>
  </si>
  <si>
    <t>Renewable and Alternative Energy Systems</t>
  </si>
  <si>
    <t>Annual Water Use</t>
    <phoneticPr fontId="0" type="noConversion"/>
  </si>
  <si>
    <t>Water Efficient Irrigation</t>
    <phoneticPr fontId="0" type="noConversion"/>
  </si>
  <si>
    <t>Water Leakage Detection</t>
    <phoneticPr fontId="0" type="noConversion"/>
  </si>
  <si>
    <t>Cooling Tower Water</t>
    <phoneticPr fontId="0" type="noConversion"/>
  </si>
  <si>
    <t>Effluent Discharge to Foul Sewers</t>
    <phoneticPr fontId="0" type="noConversion"/>
  </si>
  <si>
    <t>Water Harvesting and Recycling</t>
    <phoneticPr fontId="0" type="noConversion"/>
  </si>
  <si>
    <t>Health and Wellbeing (HWB)</t>
    <phoneticPr fontId="0" type="noConversion"/>
  </si>
  <si>
    <t xml:space="preserve"> </t>
  </si>
  <si>
    <t>Minimum Ventilation Performance</t>
  </si>
  <si>
    <t>Inclusive Design</t>
    <phoneticPr fontId="0" type="noConversion"/>
  </si>
  <si>
    <t>Enhanced Ventilation</t>
    <phoneticPr fontId="0" type="noConversion"/>
  </si>
  <si>
    <t>Acoustic and Noise</t>
    <phoneticPr fontId="0" type="noConversion"/>
  </si>
  <si>
    <t>Indoor Vibration</t>
    <phoneticPr fontId="0" type="noConversion"/>
  </si>
  <si>
    <t>Thermal Comfort</t>
    <phoneticPr fontId="0" type="noConversion"/>
  </si>
  <si>
    <t>Artificial Lighting</t>
    <phoneticPr fontId="0" type="noConversion"/>
  </si>
  <si>
    <t>Innovations and Additions (IA)</t>
  </si>
  <si>
    <t>Innovations and Additions</t>
    <phoneticPr fontId="0" type="noConversion"/>
  </si>
  <si>
    <t>Best Practice on Material Usage</t>
  </si>
  <si>
    <t>Air Management System</t>
  </si>
  <si>
    <t>Cooling System Efficiency</t>
  </si>
  <si>
    <t>Smart Water Metering</t>
  </si>
  <si>
    <t>Indoor Air Quality</t>
  </si>
  <si>
    <t>Category</t>
  </si>
  <si>
    <t>% of Achieved Credit 
(C)</t>
  </si>
  <si>
    <t>Overall Score</t>
  </si>
  <si>
    <t>Overall Rating</t>
  </si>
  <si>
    <t>Best Practice on Energy Use</t>
  </si>
  <si>
    <t>IDCM-01-01</t>
  </si>
  <si>
    <t>IDCM-01-02</t>
  </si>
  <si>
    <t>Complimentary Certification</t>
  </si>
  <si>
    <t>IDCM-01-03</t>
  </si>
  <si>
    <t>IDCM-01-04</t>
  </si>
  <si>
    <t>IDCM-01-05</t>
  </si>
  <si>
    <t>IDCM-02-01</t>
  </si>
  <si>
    <t>IDCM-02-03</t>
  </si>
  <si>
    <t>IDCM-02-04</t>
  </si>
  <si>
    <t>IDCM-02-05</t>
  </si>
  <si>
    <t>Considerate Construction</t>
  </si>
  <si>
    <t>IDCM-02-06</t>
  </si>
  <si>
    <t>IDCM-02-07</t>
  </si>
  <si>
    <t>IDCM-03-01</t>
  </si>
  <si>
    <t>IDCM-03-02</t>
  </si>
  <si>
    <t>IDCM-03-03</t>
  </si>
  <si>
    <t>Occupant Engagement Platform</t>
  </si>
  <si>
    <t>IDCM-03-04</t>
  </si>
  <si>
    <t>IDCM-04-01</t>
  </si>
  <si>
    <t>Design for Engagement and Education on Green Buildings</t>
  </si>
  <si>
    <t>MW-01-01</t>
  </si>
  <si>
    <t>MW-01-02</t>
  </si>
  <si>
    <t>Modular and Standardised Design</t>
  </si>
  <si>
    <t>MW-01-03</t>
  </si>
  <si>
    <t>MW-01-04</t>
  </si>
  <si>
    <t>Prefabrication</t>
  </si>
  <si>
    <t>MW-02-01</t>
  </si>
  <si>
    <t xml:space="preserve">MW-02-04	</t>
  </si>
  <si>
    <t>MW-02-05</t>
  </si>
  <si>
    <t>MW-03-01</t>
  </si>
  <si>
    <t>Adaptability and Deconstruction</t>
  </si>
  <si>
    <t>Enhanced Waste Handling Facilities</t>
  </si>
  <si>
    <t>MW-03-02</t>
  </si>
  <si>
    <t>MW-04-01</t>
  </si>
  <si>
    <t>EU-01-01</t>
  </si>
  <si>
    <t>Low Carbon Passive Design</t>
  </si>
  <si>
    <t>EU-01-02</t>
  </si>
  <si>
    <t>Peak Electricity Demand Reduction</t>
  </si>
  <si>
    <t>EU-01-03</t>
  </si>
  <si>
    <t>EU-01-04</t>
  </si>
  <si>
    <t>EU-02-01</t>
  </si>
  <si>
    <t>EU-03-01</t>
  </si>
  <si>
    <t>EU-03-02</t>
  </si>
  <si>
    <t>Air-Conditioning Units</t>
  </si>
  <si>
    <t>Clothes Drying Facilities</t>
  </si>
  <si>
    <t>EU-03-03</t>
  </si>
  <si>
    <t>Energy Efficient Appliances</t>
  </si>
  <si>
    <t>EU-03-04</t>
  </si>
  <si>
    <t xml:space="preserve">EU-03-05	</t>
  </si>
  <si>
    <t>EU-04-01</t>
  </si>
  <si>
    <t>Minimum Water Saving Performance</t>
  </si>
  <si>
    <t>WU-01-01</t>
  </si>
  <si>
    <t>WU-01-02</t>
  </si>
  <si>
    <t>WU-01-03</t>
  </si>
  <si>
    <t>Water Efficient Appliances</t>
  </si>
  <si>
    <t xml:space="preserve">WU-01-04  </t>
  </si>
  <si>
    <t>WU-01-05</t>
  </si>
  <si>
    <t>Twin Tank System</t>
  </si>
  <si>
    <t>WU-01-06</t>
  </si>
  <si>
    <t>WU-02-01</t>
  </si>
  <si>
    <t>WU-03-01</t>
  </si>
  <si>
    <t xml:space="preserve">WU-04-01  </t>
  </si>
  <si>
    <t>HWB-01-01</t>
  </si>
  <si>
    <t>Healthy and Active Living</t>
  </si>
  <si>
    <t>HWB-01-02</t>
  </si>
  <si>
    <t>Biophilic Design</t>
  </si>
  <si>
    <t>HWB-02-01</t>
  </si>
  <si>
    <t>HWB-03-01</t>
  </si>
  <si>
    <t>HWB-03-02</t>
  </si>
  <si>
    <t>Waste Odour Control</t>
  </si>
  <si>
    <t>HWB-03-03</t>
  </si>
  <si>
    <t>HWB-03-04</t>
  </si>
  <si>
    <t>HWB-03-05</t>
  </si>
  <si>
    <t>HWB-03-06</t>
  </si>
  <si>
    <t>HWB-03-07</t>
  </si>
  <si>
    <t>HWB-03-08</t>
  </si>
  <si>
    <t>HWB-03-09</t>
  </si>
  <si>
    <t>Daylight</t>
  </si>
  <si>
    <t xml:space="preserve">IA-01-01	</t>
  </si>
  <si>
    <t>Sustainability Champions – Project</t>
  </si>
  <si>
    <t>All Space Types</t>
  </si>
  <si>
    <t>Credit point(s)</t>
  </si>
  <si>
    <t>Bonus credit point(s)</t>
  </si>
  <si>
    <t>Total</t>
  </si>
  <si>
    <t>IDCM-00-02</t>
  </si>
  <si>
    <t>Environmental Management Plan</t>
  </si>
  <si>
    <t>IDCM-00-03</t>
  </si>
  <si>
    <t>Timber Used for Temporary Works</t>
  </si>
  <si>
    <t>Life Cycle Costing</t>
  </si>
  <si>
    <t>Commissioning</t>
  </si>
  <si>
    <t>Sustainability Champions – Construction</t>
  </si>
  <si>
    <t>IDCM-02-02</t>
  </si>
  <si>
    <t>Operator Training plus Chemical Storage and Mixing Room</t>
  </si>
  <si>
    <t>Digital Facility Management Interface</t>
  </si>
  <si>
    <t>Document Management System</t>
  </si>
  <si>
    <t xml:space="preserve">BIM Integration </t>
  </si>
  <si>
    <t>Credit Points Attainable:</t>
  </si>
  <si>
    <t>Credit Points Attainable</t>
  </si>
  <si>
    <t>Credit Points Anticipated</t>
  </si>
  <si>
    <t>Y/N?</t>
  </si>
  <si>
    <t>17 + 7B</t>
  </si>
  <si>
    <t>*1.2 =</t>
  </si>
  <si>
    <t>Credit Points Anticipated:</t>
  </si>
  <si>
    <t>Bonus Credit Points Anticipated:</t>
  </si>
  <si>
    <t>Percentage of Credit Points Achieved:</t>
  </si>
  <si>
    <t>Attainable Credit Points 
(A)</t>
  </si>
  <si>
    <t>Management (MAN)</t>
  </si>
  <si>
    <t xml:space="preserve">Green Purchasing Plan </t>
  </si>
  <si>
    <t xml:space="preserve">EHS and Energy Management System </t>
  </si>
  <si>
    <t xml:space="preserve">Environmental, Social and Governance (ESG Disclosure)  </t>
  </si>
  <si>
    <t xml:space="preserve">Staff Training and Resources  </t>
  </si>
  <si>
    <t xml:space="preserve">Building and Site Operation and Maintenance </t>
  </si>
  <si>
    <t xml:space="preserve">Building Services Operation and Maintenance </t>
  </si>
  <si>
    <t>MAN-00-01</t>
  </si>
  <si>
    <t>MAN-01-01</t>
  </si>
  <si>
    <t>MAN-02-01</t>
  </si>
  <si>
    <t>MAN-03-01</t>
  </si>
  <si>
    <t>MAN-03-02</t>
  </si>
  <si>
    <t>MAN-03-03</t>
  </si>
  <si>
    <t>MAN-04-01</t>
  </si>
  <si>
    <t>Green Lease and Long Lease</t>
  </si>
  <si>
    <t>MAN-04-02</t>
  </si>
  <si>
    <t>Green Cleaning</t>
  </si>
  <si>
    <t>MAN-04-03</t>
  </si>
  <si>
    <t xml:space="preserve">User Guidance </t>
  </si>
  <si>
    <t>MAN-04-04</t>
  </si>
  <si>
    <t>Occupational Health and Safety (OHS)</t>
  </si>
  <si>
    <t xml:space="preserve">1 credit point for providing a user’s guide to encourage and promote environmentally friendly activities within the assessment boundary, including but not limited to local transport, hygiene and environmental practices, sustainable materials selection, energy conservation, indoor environmental quality, water conservation, and waste sorting, etc.
</t>
  </si>
  <si>
    <t>3 + 3B</t>
  </si>
  <si>
    <t>MW-00-01</t>
  </si>
  <si>
    <t>Credit</t>
  </si>
  <si>
    <t>Credit Head</t>
  </si>
  <si>
    <t>Design for Durability and Resilience</t>
  </si>
  <si>
    <t>MW-01-05</t>
  </si>
  <si>
    <t xml:space="preserve">Design for Maintainability </t>
  </si>
  <si>
    <t>MW-01-06</t>
  </si>
  <si>
    <t>Germ-resistance Management</t>
  </si>
  <si>
    <t>Sustainable Forest Products</t>
  </si>
  <si>
    <t xml:space="preserve">IDCM-00-01 </t>
  </si>
  <si>
    <t>MW-02-02</t>
  </si>
  <si>
    <t>MW-02-03</t>
  </si>
  <si>
    <t>Recycled Materials</t>
  </si>
  <si>
    <t>Ozone Depleting Substances</t>
  </si>
  <si>
    <t>MW-02-06</t>
  </si>
  <si>
    <t>Lift Cycle Assessment</t>
  </si>
  <si>
    <t>26 + 6B</t>
  </si>
  <si>
    <t>EU-00-01</t>
  </si>
  <si>
    <t>EU-04-02</t>
  </si>
  <si>
    <t xml:space="preserve">Smart Devices </t>
  </si>
  <si>
    <t>EU-04-03</t>
  </si>
  <si>
    <t xml:space="preserve">Energy Management </t>
  </si>
  <si>
    <t xml:space="preserve">1 credit point for implementing energy management plan within the assessment boundary.
</t>
  </si>
  <si>
    <t>20 + 3B</t>
  </si>
  <si>
    <t>WU-04-02</t>
  </si>
  <si>
    <t>Water Saving Management</t>
  </si>
  <si>
    <t>Water Quality Survey</t>
  </si>
  <si>
    <t>Drinking Water Promotion</t>
  </si>
  <si>
    <t>WU-04-03</t>
  </si>
  <si>
    <t xml:space="preserve">1 credit point for installing water dispenser that is located within a 30m walking distance of all the normally occupied spaces and in all the dining spaces (if applicable).
</t>
  </si>
  <si>
    <t>HWB-00-01</t>
  </si>
  <si>
    <t>WU-00-01</t>
  </si>
  <si>
    <r>
      <rPr>
        <b/>
        <sz val="9"/>
        <color theme="1"/>
        <rFont val="Arial"/>
        <family val="2"/>
      </rPr>
      <t xml:space="preserve">(a) Background Noise Level
</t>
    </r>
    <r>
      <rPr>
        <sz val="9"/>
        <color theme="1"/>
        <rFont val="Arial"/>
        <family val="2"/>
      </rPr>
      <t xml:space="preserve">
1 credit point for demonstrating background noise levels within the prescribed criteria to ensure the well-being of the occupants.
</t>
    </r>
    <r>
      <rPr>
        <b/>
        <sz val="9"/>
        <color theme="1"/>
        <rFont val="Arial"/>
        <family val="2"/>
      </rPr>
      <t>(b) Reverberation time</t>
    </r>
    <r>
      <rPr>
        <sz val="9"/>
        <color theme="1"/>
        <rFont val="Arial"/>
        <family val="2"/>
      </rPr>
      <t xml:space="preserve">
1 credit point for demonstrating that the reverberation time in the applicable areas meets the prescribed criteria of given types of space to ensure speech clarity.
</t>
    </r>
    <r>
      <rPr>
        <b/>
        <sz val="9"/>
        <color theme="1"/>
        <rFont val="Arial"/>
        <family val="2"/>
      </rPr>
      <t>(c) Noise isolation</t>
    </r>
    <r>
      <rPr>
        <sz val="9"/>
        <color theme="1"/>
        <rFont val="Arial"/>
        <family val="2"/>
      </rPr>
      <t xml:space="preserve">
1 credit point for demonstrating airborne noise isolation between spaces fulfils the prescribed criteria.
</t>
    </r>
  </si>
  <si>
    <t>Biological Contamination</t>
  </si>
  <si>
    <t>HWB-04-01</t>
  </si>
  <si>
    <t>Touchless Environment</t>
  </si>
  <si>
    <t>HWB-04-02</t>
  </si>
  <si>
    <t>Healthy Entrance</t>
  </si>
  <si>
    <t>0 + 10B</t>
  </si>
  <si>
    <t>Integrated Design &amp; Construction Management (IDCM)</t>
  </si>
  <si>
    <t>Credit Points</t>
  </si>
  <si>
    <t>Bonus Credit Points</t>
  </si>
  <si>
    <t>Achieved Score 
(E)</t>
  </si>
  <si>
    <t>Anticipated Credit Points 
(B)</t>
  </si>
  <si>
    <t>-</t>
  </si>
  <si>
    <t xml:space="preserve"> Minimum Percentage for Each Category (except WU and IA)
(D)</t>
  </si>
  <si>
    <r>
      <rPr>
        <b/>
        <sz val="9"/>
        <color theme="1"/>
        <rFont val="Arial"/>
        <family val="2"/>
      </rPr>
      <t>(a) Minimisation of Air Pollution</t>
    </r>
    <r>
      <rPr>
        <sz val="9"/>
        <color theme="1"/>
        <rFont val="Arial"/>
        <family val="2"/>
      </rPr>
      <t xml:space="preserve">
1 credit point for implementing mitigation measures to minimise air pollution during the entire fit-out period. 
</t>
    </r>
    <r>
      <rPr>
        <b/>
        <sz val="9"/>
        <color theme="1"/>
        <rFont val="Arial"/>
        <family val="2"/>
      </rPr>
      <t>(b) Minimisation of Noise Pollution</t>
    </r>
    <r>
      <rPr>
        <sz val="9"/>
        <color theme="1"/>
        <rFont val="Arial"/>
        <family val="2"/>
      </rPr>
      <t xml:space="preserve">
1 credit point for implementing mitigation measures to minimise noise pollution during the entire fit-out period.
</t>
    </r>
    <r>
      <rPr>
        <b/>
        <sz val="9"/>
        <color theme="1"/>
        <rFont val="Arial"/>
        <family val="2"/>
      </rPr>
      <t xml:space="preserve">(c) Minimisation of Chemical Waste </t>
    </r>
    <r>
      <rPr>
        <sz val="9"/>
        <color theme="1"/>
        <rFont val="Arial"/>
        <family val="2"/>
      </rPr>
      <t xml:space="preserve">
1 credit point for implementing mitigation measures to minimise pollution from chemical waste during the entire fit-out period.
</t>
    </r>
  </si>
  <si>
    <r>
      <t xml:space="preserve">1 credit point for demonstrating that an accredited BEAM Professional (BEAM Pro) with a valid credential for BI V2.0 is engaged as the Project BEAM Pro.
</t>
    </r>
    <r>
      <rPr>
        <b/>
        <i/>
        <sz val="9"/>
        <color theme="1"/>
        <rFont val="Arial"/>
        <family val="2"/>
      </rPr>
      <t>Alternatively,</t>
    </r>
    <r>
      <rPr>
        <sz val="9"/>
        <color theme="1"/>
        <rFont val="Arial"/>
        <family val="2"/>
      </rPr>
      <t xml:space="preserve">
•</t>
    </r>
    <r>
      <rPr>
        <i/>
        <sz val="9"/>
        <color theme="1"/>
        <rFont val="Arial"/>
        <family val="2"/>
      </rPr>
      <t>1 credit point for involving at least two (2) members from the project team who have accredited with BEAM Affiliate (BA) qualification.</t>
    </r>
    <r>
      <rPr>
        <sz val="9"/>
        <color theme="1"/>
        <rFont val="Arial"/>
        <family val="2"/>
      </rPr>
      <t xml:space="preserve">
</t>
    </r>
  </si>
  <si>
    <r>
      <t xml:space="preserve">1 credit point for using the timber originated from sustainable sources/ re-used from other sites for all temporary works.
</t>
    </r>
    <r>
      <rPr>
        <b/>
        <i/>
        <sz val="9"/>
        <color theme="1"/>
        <rFont val="Arial"/>
        <family val="2"/>
      </rPr>
      <t>Alternatively,</t>
    </r>
    <r>
      <rPr>
        <i/>
        <sz val="9"/>
        <color theme="1"/>
        <rFont val="Arial"/>
        <family val="2"/>
      </rPr>
      <t xml:space="preserve">
•1 credit point for not using timber for temporary works.</t>
    </r>
    <r>
      <rPr>
        <sz val="9"/>
        <color theme="1"/>
        <rFont val="Arial"/>
        <family val="2"/>
      </rPr>
      <t xml:space="preserve">
</t>
    </r>
  </si>
  <si>
    <r>
      <t xml:space="preserve">1 credit point for involving one (1) specialist in the project design who has accredited with BEAM Pro qualification for BI V2.0.
</t>
    </r>
    <r>
      <rPr>
        <b/>
        <i/>
        <sz val="9"/>
        <color theme="1"/>
        <rFont val="Arial"/>
        <family val="2"/>
      </rPr>
      <t xml:space="preserve">Alternatively,
</t>
    </r>
    <r>
      <rPr>
        <i/>
        <sz val="9"/>
        <color theme="1"/>
        <rFont val="Arial"/>
        <family val="2"/>
      </rPr>
      <t>•1 credit point for involving at least two (2) specialists in the project design who have accredited with BA qualification.</t>
    </r>
    <r>
      <rPr>
        <b/>
        <i/>
        <sz val="9"/>
        <color theme="1"/>
        <rFont val="Arial"/>
        <family val="2"/>
      </rPr>
      <t xml:space="preserve">
</t>
    </r>
    <r>
      <rPr>
        <sz val="9"/>
        <color theme="1"/>
        <rFont val="Arial"/>
        <family val="2"/>
      </rPr>
      <t xml:space="preserve">
1 additional Bonus credit point for Design BEAM Pro who is also a Hong Kong Professional Institution qualified holder.
</t>
    </r>
  </si>
  <si>
    <t xml:space="preserve">1 credit point for considering an integrated design process to explore the interrelationships among different green interior design strategies and systems in the conceptual design stage. 
1 additional credit point for organising at least one (1) multi-disciplinary design charrette to formulate passive and active design strategies in the conceptual/ schematic design stage.
</t>
  </si>
  <si>
    <r>
      <rPr>
        <b/>
        <sz val="9"/>
        <color theme="1"/>
        <rFont val="Arial"/>
        <family val="2"/>
      </rPr>
      <t xml:space="preserve">(a) Commissioning Specification/ Clause
</t>
    </r>
    <r>
      <rPr>
        <sz val="9"/>
        <color theme="1"/>
        <rFont val="Arial"/>
        <family val="2"/>
      </rPr>
      <t xml:space="preserve">
1 credit point for providing specifications/ clauses in contract documents that specify details of the commissioning requirements for building services systems and equipment being installed by the Applicant within the assessment boundary, that have impact on energy use and indoor environmental quality. 
</t>
    </r>
    <r>
      <rPr>
        <b/>
        <sz val="9"/>
        <color theme="1"/>
        <rFont val="Arial"/>
        <family val="2"/>
      </rPr>
      <t xml:space="preserve">(b) Commissioning Method Statement
</t>
    </r>
    <r>
      <rPr>
        <sz val="9"/>
        <color theme="1"/>
        <rFont val="Arial"/>
        <family val="2"/>
      </rPr>
      <t xml:space="preserve">
1 credit point for providing commissioning method statements that specify details of all the specified commissioning work for building services systems and equipment being installed by the Applicant within the assessment boundary, that have impact on energy use and indoor environmental quality.
</t>
    </r>
    <r>
      <rPr>
        <b/>
        <sz val="9"/>
        <color theme="1"/>
        <rFont val="Arial"/>
        <family val="2"/>
      </rPr>
      <t>(c) Commissioning Report</t>
    </r>
    <r>
      <rPr>
        <sz val="9"/>
        <color theme="1"/>
        <rFont val="Arial"/>
        <family val="2"/>
      </rPr>
      <t xml:space="preserve">
1 credit point for providing commissioning reports for building services systems and equipment being installed by the Applicant within the assessment boundary, that have impact on energy use and indoor environmental quality.
</t>
    </r>
    <r>
      <rPr>
        <b/>
        <i/>
        <sz val="9"/>
        <color theme="1"/>
        <rFont val="Arial"/>
        <family val="2"/>
      </rPr>
      <t xml:space="preserve">Alternatively, </t>
    </r>
    <r>
      <rPr>
        <sz val="9"/>
        <color theme="1"/>
        <rFont val="Arial"/>
        <family val="2"/>
      </rPr>
      <t xml:space="preserve">
</t>
    </r>
    <r>
      <rPr>
        <i/>
        <sz val="9"/>
        <color theme="1"/>
        <rFont val="Arial"/>
        <family val="2"/>
      </rPr>
      <t xml:space="preserve">• 2 credit points for providing contractual document confirming that no alterations to building services in the host building have been undertaken and no supplementary building services have been installed within the assessment boundary by the project owner.
</t>
    </r>
  </si>
  <si>
    <r>
      <t xml:space="preserve">1 Bonus credit point for demonstrating that one (1) accredited BEAM Pro with valid credential for BI V2.0 is engaged by the fit-out contractor of the project.
</t>
    </r>
    <r>
      <rPr>
        <b/>
        <i/>
        <sz val="9"/>
        <color theme="1"/>
        <rFont val="Arial"/>
        <family val="2"/>
      </rPr>
      <t xml:space="preserve">Alternatively,
</t>
    </r>
    <r>
      <rPr>
        <i/>
        <sz val="9"/>
        <color theme="1"/>
        <rFont val="Arial"/>
        <family val="2"/>
      </rPr>
      <t xml:space="preserve">•1 Bonus credit point for demonstrating at least two (2) accredited BAs are engaged by the fit-out contractor of the project.
</t>
    </r>
  </si>
  <si>
    <r>
      <rPr>
        <b/>
        <sz val="9"/>
        <color theme="1"/>
        <rFont val="Arial"/>
        <family val="2"/>
      </rPr>
      <t xml:space="preserve">(a) Waste Management Plan </t>
    </r>
    <r>
      <rPr>
        <sz val="9"/>
        <color theme="1"/>
        <rFont val="Arial"/>
        <family val="2"/>
      </rPr>
      <t xml:space="preserve">
1 credit point for preparing and implementing the Waste Management Plan (WMP) and the application of proactive waste management provisions.
</t>
    </r>
    <r>
      <rPr>
        <b/>
        <sz val="9"/>
        <color theme="1"/>
        <rFont val="Arial"/>
        <family val="2"/>
      </rPr>
      <t xml:space="preserve">(b) Construction Waste Recycling
</t>
    </r>
    <r>
      <rPr>
        <sz val="9"/>
        <color theme="1"/>
        <rFont val="Arial"/>
        <family val="2"/>
      </rPr>
      <t xml:space="preserve">
1 to 2 additional Bonus credit points for demonstrating recycling at least 10%/ 30% of waste arising from fit-out activities.
</t>
    </r>
  </si>
  <si>
    <r>
      <t xml:space="preserve">1 credit point for preparing and implementing a Construction IAQ Management Plan.
1 credit point for undertaking flush-out and replacement of all filters that are under the Applicant’s control within the normally occupied assessment boundary prior to occupancy.
</t>
    </r>
    <r>
      <rPr>
        <b/>
        <i/>
        <sz val="9"/>
        <color theme="1"/>
        <rFont val="Arial"/>
        <family val="2"/>
      </rPr>
      <t xml:space="preserve">Alternatively,
</t>
    </r>
    <r>
      <rPr>
        <i/>
        <sz val="9"/>
        <color theme="1"/>
        <rFont val="Arial"/>
        <family val="2"/>
      </rPr>
      <t>•1 credit point for providing an IAQ (Good Class) report of the assessment boundary endorsed by an accredited IAQ Certificate Issuing Body (CIB).</t>
    </r>
    <r>
      <rPr>
        <sz val="9"/>
        <color theme="1"/>
        <rFont val="Arial"/>
        <family val="2"/>
      </rPr>
      <t xml:space="preserve">
</t>
    </r>
  </si>
  <si>
    <t xml:space="preserve">1 credit point for preparing and implementing a Safety Management Plan for fit-out activities.
</t>
  </si>
  <si>
    <r>
      <rPr>
        <b/>
        <sz val="9"/>
        <color theme="1"/>
        <rFont val="Arial"/>
        <family val="2"/>
      </rPr>
      <t xml:space="preserve">(a) Green Lease
</t>
    </r>
    <r>
      <rPr>
        <sz val="9"/>
        <color theme="1"/>
        <rFont val="Arial"/>
        <family val="2"/>
      </rPr>
      <t xml:space="preserve">
1 Bonus credit point for demonstrating the adoption of green lease proposed by the landlord.
</t>
    </r>
    <r>
      <rPr>
        <b/>
        <sz val="9"/>
        <color theme="1"/>
        <rFont val="Arial"/>
        <family val="2"/>
      </rPr>
      <t xml:space="preserve">(b) Long-Term Lease
</t>
    </r>
    <r>
      <rPr>
        <sz val="9"/>
        <color theme="1"/>
        <rFont val="Arial"/>
        <family val="2"/>
      </rPr>
      <t xml:space="preserve">
1 Bonus credit point for demonstrating that the fixed lease period is at least 3 years.
</t>
    </r>
    <r>
      <rPr>
        <b/>
        <i/>
        <sz val="9"/>
        <color theme="1"/>
        <rFont val="Arial"/>
        <family val="2"/>
      </rPr>
      <t xml:space="preserve">Alternatively,
</t>
    </r>
    <r>
      <rPr>
        <i/>
        <sz val="9"/>
        <color theme="1"/>
        <rFont val="Arial"/>
        <family val="2"/>
      </rPr>
      <t>•1 Bonus credit point for demonstrating occupation commitment for the prescribed duration.</t>
    </r>
    <r>
      <rPr>
        <sz val="9"/>
        <color theme="1"/>
        <rFont val="Arial"/>
        <family val="2"/>
      </rPr>
      <t xml:space="preserve">
</t>
    </r>
  </si>
  <si>
    <t xml:space="preserve">1 Bonus credit point for preparing and implementing appropriate green cleaning procedures/ practices for the assessment boundary.
</t>
  </si>
  <si>
    <r>
      <t xml:space="preserve">1 to 2 credit points for scoring at least 50% or 70% of the applicable OHS measures and facilities within the assessment boundary.
</t>
    </r>
    <r>
      <rPr>
        <b/>
        <i/>
        <sz val="9"/>
        <color theme="1"/>
        <rFont val="Arial"/>
        <family val="2"/>
      </rPr>
      <t>Alternatively,</t>
    </r>
    <r>
      <rPr>
        <i/>
        <sz val="9"/>
        <color theme="1"/>
        <rFont val="Arial"/>
        <family val="2"/>
      </rPr>
      <t xml:space="preserve">
•2 credit points for project that the assessment boundary has been certified and implemented with ISO 45001 certification.</t>
    </r>
    <r>
      <rPr>
        <sz val="9"/>
        <color theme="1"/>
        <rFont val="Arial"/>
        <family val="2"/>
      </rPr>
      <t xml:space="preserve">
</t>
    </r>
  </si>
  <si>
    <t xml:space="preserve">1 credit point for preparing a narrative that demonstrates a proactive approach in designing modular elements of the newly installed major elements and modules within the assessment boundary.
1 additional credit point for designing modular elements which contribute 25% or more of the newly installed major elements and modules within the assessment boundary. Items to be included in the assessment is shown in below table:
</t>
  </si>
  <si>
    <t xml:space="preserve">Credit point(s) for demonstrating the percentage of the reuse from salvaged/ existing furniture/ components and/ or electrical appliances are over the settings shown below:
</t>
  </si>
  <si>
    <t xml:space="preserve">1 credit point for preparing a narrative that demonstrates a proactive approach in evaluating the maintainability of the building materials with at least three (3) of the following items.
</t>
  </si>
  <si>
    <r>
      <t xml:space="preserve">1 to 2 credit points for demonstrating at least 30%/ 50% (by mass/ cost/ volume/ number of pieces) of all the timber and composite timber products being used within the assessment boundary are from sustainable sources/ recycled/ reused timber.
</t>
    </r>
    <r>
      <rPr>
        <b/>
        <i/>
        <sz val="9"/>
        <color theme="1"/>
        <rFont val="Arial"/>
        <family val="2"/>
      </rPr>
      <t xml:space="preserve">Alternatively, </t>
    </r>
    <r>
      <rPr>
        <i/>
        <sz val="9"/>
        <color theme="1"/>
        <rFont val="Arial"/>
        <family val="2"/>
      </rPr>
      <t xml:space="preserve">
•1 credit point for demonstrating that no timber and composite timber products are used within the assessment boundary.
</t>
    </r>
  </si>
  <si>
    <t xml:space="preserve">1 to 2 credit points for at least 50% of any one (1)/  two (2) of the following items which are newly installed meet the prescribed requirements of regional materials.
Requirements of regional materials:
The point of raw materials and manufacture should be located within an 800km radius of the HKSAR by road transportation; within a 1,600km radius by rail transportation; or within a 4,000km radius by sea transportation.
</t>
  </si>
  <si>
    <t xml:space="preserve">Credit point(s) for demonstrating the percentage of the use of certified green products endorsed by Construction Industry Council (CIC) Green Product Certification, or regionally or internationally recognised standard are over the settings shown below:
Types of interior non-structural components or building services components are shown below:
</t>
  </si>
  <si>
    <r>
      <rPr>
        <b/>
        <sz val="9"/>
        <color theme="1"/>
        <rFont val="Arial"/>
        <family val="2"/>
      </rPr>
      <t>(a) Recyclables Collection</t>
    </r>
    <r>
      <rPr>
        <sz val="9"/>
        <color theme="1"/>
        <rFont val="Arial"/>
        <family val="2"/>
      </rPr>
      <t xml:space="preserve">
1 to 3 credit points for demonstrating the provisions of facilities for collection, sorting, storage and disposal of any four (4)/ six (6)/ eight (8) of the following recyclable streams within the assessment boundary or the host building.
1 additional Bonus credit point for providing recycling boxes for each type of plastic, i.e. PET &amp; HDPE, within the assessment boundary or the host building.
</t>
    </r>
    <r>
      <rPr>
        <b/>
        <sz val="9"/>
        <color theme="1"/>
        <rFont val="Arial"/>
        <family val="2"/>
      </rPr>
      <t>(b) Quantifying wastes</t>
    </r>
    <r>
      <rPr>
        <sz val="9"/>
        <color theme="1"/>
        <rFont val="Arial"/>
        <family val="2"/>
      </rPr>
      <t xml:space="preserve">
1 credit point for providing a waste audit report of the project space by waste scale provided within the host building or assessment boundary to encourage waste audit and monitor waste disposal performance.
</t>
    </r>
    <r>
      <rPr>
        <b/>
        <sz val="9"/>
        <color theme="1"/>
        <rFont val="Arial"/>
        <family val="2"/>
      </rPr>
      <t xml:space="preserve">(c) Waste Treatment Equipment
</t>
    </r>
    <r>
      <rPr>
        <sz val="9"/>
        <color theme="1"/>
        <rFont val="Arial"/>
        <family val="2"/>
      </rPr>
      <t xml:space="preserve">
1 Bonus credit point for installing at least one smart on-site waste processor such as food waste composter or reverse vending machine within the assessment boundary or the host building.</t>
    </r>
  </si>
  <si>
    <t xml:space="preserve">Maximum 14 credit points for using energy efficient systems and controls that reduce carbon emissions from energy use by HVAC&amp;R and/ or lighting systems. 
</t>
  </si>
  <si>
    <r>
      <rPr>
        <b/>
        <sz val="9"/>
        <color theme="1"/>
        <rFont val="Arial"/>
        <family val="2"/>
      </rPr>
      <t>(a) Real-time monitoring system</t>
    </r>
    <r>
      <rPr>
        <sz val="9"/>
        <color theme="1"/>
        <rFont val="Arial"/>
        <family val="2"/>
      </rPr>
      <t xml:space="preserve">
1 credit point for providing electrical meters for lighting system to establish a real-time energy data monitoring system.
1 to 2 additional Bonus credit points for providing electrical meters for any one (1)/ two (2) of the following engineering systems to establish a real-time energy data monitoring system.
Engineering systems:
i) Air-conditioner and mechanical ventilation energy consumption;
ii) Small power energy consumption; or
iii) Other proposed by the Applicant.
</t>
    </r>
    <r>
      <rPr>
        <b/>
        <sz val="9"/>
        <color theme="1"/>
        <rFont val="Arial"/>
        <family val="2"/>
      </rPr>
      <t>(b) Data Collection Record</t>
    </r>
    <r>
      <rPr>
        <sz val="9"/>
        <color theme="1"/>
        <rFont val="Arial"/>
        <family val="2"/>
      </rPr>
      <t xml:space="preserve">
1 credit point for demonstrating that the energy meters can collect and store the energy consumption data on an hourly basis for at least one (1) year.
</t>
    </r>
  </si>
  <si>
    <t xml:space="preserve">1 Bonus credit point for adopting network of smart devices with at least two (2) of the following sensors, which are capable of connecting to the internet, gathering information from their environments and exchanging data with other smart devices for analysis to maximise energy efficiency, optimise comfort and productivity of the interior spaces.
</t>
  </si>
  <si>
    <r>
      <rPr>
        <b/>
        <u/>
        <sz val="9"/>
        <color theme="1"/>
        <rFont val="Arial"/>
        <family val="2"/>
      </rPr>
      <t>Scenario 1: Assessment boundary with potable water supply:</t>
    </r>
    <r>
      <rPr>
        <sz val="9"/>
        <color theme="1"/>
        <rFont val="Arial"/>
        <family val="2"/>
      </rPr>
      <t xml:space="preserve">
1 credit point for installing water leakage detection system in the covered pipework near all water points.
</t>
    </r>
    <r>
      <rPr>
        <b/>
        <u/>
        <sz val="9"/>
        <color theme="1"/>
        <rFont val="Arial"/>
        <family val="2"/>
      </rPr>
      <t>Scenario 2: Assessment boundary without potable water supply and with piping adjacent to the boundary:</t>
    </r>
    <r>
      <rPr>
        <sz val="9"/>
        <color theme="1"/>
        <rFont val="Arial"/>
        <family val="2"/>
      </rPr>
      <t xml:space="preserve">
1 credit point for not installing built-in furniture so that seepage of water or water from the adjacent interior spaces can be easily detected.
</t>
    </r>
    <r>
      <rPr>
        <b/>
        <u/>
        <sz val="9"/>
        <color theme="1"/>
        <rFont val="Arial"/>
        <family val="2"/>
      </rPr>
      <t>Scenario 3: Assessment boundary without potable water supply and no piping adjacent to the boundary:</t>
    </r>
    <r>
      <rPr>
        <sz val="9"/>
        <color theme="1"/>
        <rFont val="Arial"/>
        <family val="2"/>
      </rPr>
      <t xml:space="preserve">
1 credit point for project that does not have potable water supply nor piping adjacent to the assessment boundary.
</t>
    </r>
  </si>
  <si>
    <r>
      <t xml:space="preserve">1 credit point for demonstrating that the normally occupied space has met the requirements of corresponding air changes per hour (ACH) of air ventilation rate.
</t>
    </r>
    <r>
      <rPr>
        <b/>
        <i/>
        <sz val="9"/>
        <color theme="1"/>
        <rFont val="Arial"/>
        <family val="2"/>
      </rPr>
      <t xml:space="preserve">Alternatively,
</t>
    </r>
    <r>
      <rPr>
        <i/>
        <sz val="9"/>
        <color theme="1"/>
        <rFont val="Arial"/>
        <family val="2"/>
      </rPr>
      <t>• 1 credit point for demonstrating that the CO2 level within the normally occupied space can comply with Good Class requirements as stipulated in IAQ Certification Scheme; or
• 1 credit point for demonstrating that the project is in compliance with the minimum ventilation rate stipulated in ASHRAE Standard 62.1-2019 with respective to its designed ventilation mode.</t>
    </r>
    <r>
      <rPr>
        <sz val="9"/>
        <color theme="1"/>
        <rFont val="Arial"/>
        <family val="2"/>
      </rPr>
      <t xml:space="preserve">
</t>
    </r>
  </si>
  <si>
    <r>
      <t xml:space="preserve">1 to 2 credit points for fulfilling at least two (2) or three (3) of the below list of items.
</t>
    </r>
    <r>
      <rPr>
        <b/>
        <i/>
        <sz val="9"/>
        <color theme="1"/>
        <rFont val="Arial"/>
        <family val="2"/>
      </rPr>
      <t xml:space="preserve">Alternatively, </t>
    </r>
    <r>
      <rPr>
        <i/>
        <sz val="9"/>
        <color theme="1"/>
        <rFont val="Arial"/>
        <family val="2"/>
      </rPr>
      <t xml:space="preserve">
• 1 to 2 credit points for demonstrating visual connection with nature and/ or biophilic design features within the assessment boundary with Visual Quality Score (VQS) of at least 1.5 or 2.5.
</t>
    </r>
  </si>
  <si>
    <r>
      <rPr>
        <b/>
        <sz val="9"/>
        <color theme="1"/>
        <rFont val="Arial"/>
        <family val="2"/>
      </rPr>
      <t xml:space="preserve">(a) Barrier Free Access (BFA) Design
</t>
    </r>
    <r>
      <rPr>
        <sz val="9"/>
        <color theme="1"/>
        <rFont val="Arial"/>
        <family val="2"/>
      </rPr>
      <t xml:space="preserve">
1 to 2 credit points for providing at least one (1) or two (2) applicable enhanced provisions as stipulated in the “Recommended Design Requirements” of BFA 2008.
</t>
    </r>
    <r>
      <rPr>
        <b/>
        <sz val="9"/>
        <color theme="1"/>
        <rFont val="Arial"/>
        <family val="2"/>
      </rPr>
      <t>(b) Corporate Social Responsibility (CSR) Facilities</t>
    </r>
    <r>
      <rPr>
        <sz val="9"/>
        <color theme="1"/>
        <rFont val="Arial"/>
        <family val="2"/>
      </rPr>
      <t xml:space="preserve">
1 to 2 credit points for providing two (2) or four (4) of the following CSR facilities.
</t>
    </r>
  </si>
  <si>
    <r>
      <t xml:space="preserve">1 credit point for demonstrating that the space has exceeded the ACH in credit HWB-00-01 Minimum Ventilation Performance by 30%.
</t>
    </r>
    <r>
      <rPr>
        <b/>
        <i/>
        <sz val="9"/>
        <color theme="1"/>
        <rFont val="Arial"/>
        <family val="2"/>
      </rPr>
      <t>Alternatively,</t>
    </r>
    <r>
      <rPr>
        <i/>
        <sz val="9"/>
        <color theme="1"/>
        <rFont val="Arial"/>
        <family val="2"/>
      </rPr>
      <t xml:space="preserve">
• 1 credit point for demonstrating the minimum ventilation rate of the space has exceeded ASHRAE 62.1-2019  by 30%.</t>
    </r>
    <r>
      <rPr>
        <sz val="9"/>
        <color theme="1"/>
        <rFont val="Arial"/>
        <family val="2"/>
      </rPr>
      <t xml:space="preserve">
</t>
    </r>
  </si>
  <si>
    <r>
      <rPr>
        <b/>
        <sz val="9"/>
        <color theme="1"/>
        <rFont val="Arial"/>
        <family val="2"/>
      </rPr>
      <t>(a) Design for good IAQ</t>
    </r>
    <r>
      <rPr>
        <sz val="9"/>
        <color theme="1"/>
        <rFont val="Arial"/>
        <family val="2"/>
      </rPr>
      <t xml:space="preserve">
1 credit point for providing air treatment methods, i.e. sizable standalone air purifier or independent exhaust system to indoor pollution source areas, such as photocopy rooms/ kitchen/ bathrooms/ locations where significant indoor pollutant is generated.
1 credit point for demonstrating that the fresh air louvre is at least 15m from exhaust air louvre.
</t>
    </r>
    <r>
      <rPr>
        <b/>
        <i/>
        <sz val="9"/>
        <color theme="1"/>
        <rFont val="Arial"/>
        <family val="2"/>
      </rPr>
      <t>Alternatively,</t>
    </r>
    <r>
      <rPr>
        <i/>
        <sz val="9"/>
        <color theme="1"/>
        <rFont val="Arial"/>
        <family val="2"/>
      </rPr>
      <t xml:space="preserve">
• 1 credit point for providing sizable standalone air purifier to normally occupied spaces.
</t>
    </r>
    <r>
      <rPr>
        <sz val="9"/>
        <color theme="1"/>
        <rFont val="Arial"/>
        <family val="2"/>
      </rPr>
      <t xml:space="preserve">
1 Bonus credit point if all air handling units serving the assessment boundary are equipped with UV-C lighting for air-stream disinfection.
</t>
    </r>
    <r>
      <rPr>
        <b/>
        <sz val="9"/>
        <color theme="1"/>
        <rFont val="Arial"/>
        <family val="2"/>
      </rPr>
      <t>(b) IAQ Certification</t>
    </r>
    <r>
      <rPr>
        <sz val="9"/>
        <color theme="1"/>
        <rFont val="Arial"/>
        <family val="2"/>
      </rPr>
      <t xml:space="preserve">
2 credit points for submitting an IAQ Certification Scheme (Good Class) certificate of the assessment boundary endorsed by an accredited IAQ CIB.
1 additional Bonus credit point for submitting an IAQ Certification Scheme (Excellent Class) certificate of the assessment boundary endorsed by an accredited IAQ CIB.
</t>
    </r>
  </si>
  <si>
    <r>
      <rPr>
        <b/>
        <sz val="9"/>
        <color theme="1"/>
        <rFont val="Arial"/>
        <family val="2"/>
      </rPr>
      <t xml:space="preserve">(c) Continuous IAQ Monitoring
</t>
    </r>
    <r>
      <rPr>
        <sz val="9"/>
        <color theme="1"/>
        <rFont val="Arial"/>
        <family val="2"/>
      </rPr>
      <t xml:space="preserve">
1 to 2 credit points for installing a real-time monitor for every 500m2 and at least one (1) per floor to measure at least two (2)/ four (4) of the following parameters in a normally occupied or common space within the assessment boundary:
Measurements are taken at an interval of no longer than 10 minutes for particulate matter and carbon dioxide and no longer than 1 hour for other pollutants. 
1 additional Bonus credit point for setting up a notification system to inform the occupants if any of the above monitored parameters fail to meet the IAQ (Good Class) requirements of IAQ certification scheme.
</t>
    </r>
  </si>
  <si>
    <t xml:space="preserve">Present evidence of the application of new practices, technologies and/ or techniques that are (1) not described in this manual; or (2) not market mainstream implementation; or (3) that have multiple aspects achievement; or (4) performance enhancement; and the associated benefits in addressing sustainability objectives for the interior spaces.
</t>
  </si>
  <si>
    <r>
      <rPr>
        <b/>
        <sz val="9"/>
        <color theme="1"/>
        <rFont val="Arial"/>
        <family val="2"/>
      </rPr>
      <t>(a) Colour Rendering Index</t>
    </r>
    <r>
      <rPr>
        <sz val="9"/>
        <color theme="1"/>
        <rFont val="Arial"/>
        <family val="2"/>
      </rPr>
      <t xml:space="preserve">
1 credit point for all electric lightings with Colour Rendering Index (CRI) of 80 or above within the assessment boundary.
</t>
    </r>
    <r>
      <rPr>
        <b/>
        <sz val="9"/>
        <color theme="1"/>
        <rFont val="Arial"/>
        <family val="2"/>
      </rPr>
      <t>(b) Unified Glare Rating</t>
    </r>
    <r>
      <rPr>
        <sz val="9"/>
        <color theme="1"/>
        <rFont val="Arial"/>
        <family val="2"/>
      </rPr>
      <t xml:space="preserve">
1 credit point for demonstrating that the following Unified Glare Rating (UGR) requirements with reference to BSI Light and lighting – Lighting of work places can be achieved.
1 credit point for having multizone control systems with dimming function that enable the occupants to adjust the lighting to meet their needs and preferences.
</t>
    </r>
    <r>
      <rPr>
        <b/>
        <sz val="9"/>
        <color theme="1"/>
        <rFont val="Arial"/>
        <family val="2"/>
      </rPr>
      <t>(c) Smart Lighting Control</t>
    </r>
    <r>
      <rPr>
        <sz val="9"/>
        <color theme="1"/>
        <rFont val="Arial"/>
        <family val="2"/>
      </rPr>
      <t xml:space="preserve">
1 credit point for having smart lighting control with controllable lighting that enable the occupants to adjust the lighting level to meet their needs.
</t>
    </r>
  </si>
  <si>
    <t xml:space="preserve">Project Name: </t>
  </si>
  <si>
    <t>BEAM Plus Project No:</t>
  </si>
  <si>
    <t>1.</t>
  </si>
  <si>
    <t>Project Description:</t>
  </si>
  <si>
    <t>Please note that the project description will be shown in the assessment report.</t>
  </si>
  <si>
    <t>2.</t>
  </si>
  <si>
    <t>3.</t>
  </si>
  <si>
    <t>4.</t>
  </si>
  <si>
    <t xml:space="preserve">Renovation Work Programme Submitted: </t>
  </si>
  <si>
    <t>Start Date:</t>
  </si>
  <si>
    <t>Completion Date:</t>
  </si>
  <si>
    <t>Q2</t>
  </si>
  <si>
    <t>Yes</t>
  </si>
  <si>
    <t>No</t>
  </si>
  <si>
    <t>As-built Floor Plan Submitted</t>
  </si>
  <si>
    <t>Q3</t>
  </si>
  <si>
    <t>AC System Type</t>
  </si>
  <si>
    <t>Lighting System Type</t>
  </si>
  <si>
    <t>No. of Occupants</t>
  </si>
  <si>
    <t>Total No. of Floor</t>
  </si>
  <si>
    <t>Q4</t>
  </si>
  <si>
    <t>By Applicant</t>
  </si>
  <si>
    <t>By Landlord</t>
  </si>
  <si>
    <t>Applicant Target Rating</t>
  </si>
  <si>
    <t>Application Target Rating</t>
  </si>
  <si>
    <t>Platinum</t>
  </si>
  <si>
    <t>Gold</t>
  </si>
  <si>
    <t>Silver</t>
  </si>
  <si>
    <t>Bronze</t>
  </si>
  <si>
    <t>Assessment Completed Without Any Rating</t>
  </si>
  <si>
    <t xml:space="preserve">Stage of Assessment: </t>
  </si>
  <si>
    <t>Stage</t>
  </si>
  <si>
    <t>Final Assessment</t>
  </si>
  <si>
    <t>Provisional Assessment</t>
  </si>
  <si>
    <r>
      <rPr>
        <b/>
        <sz val="9"/>
        <color theme="1"/>
        <rFont val="Arial"/>
        <family val="2"/>
      </rPr>
      <t>(a) Moisture Management</t>
    </r>
    <r>
      <rPr>
        <sz val="9"/>
        <color theme="1"/>
        <rFont val="Arial"/>
        <family val="2"/>
      </rPr>
      <t xml:space="preserve">
1 credit point for implementing measures to reduce the potential of moisture occurrence and accumulation.
</t>
    </r>
    <r>
      <rPr>
        <b/>
        <sz val="9"/>
        <color theme="1"/>
        <rFont val="Arial"/>
        <family val="2"/>
      </rPr>
      <t>(b) Antimicrobial High Touch Surface</t>
    </r>
    <r>
      <rPr>
        <sz val="9"/>
        <color theme="1"/>
        <rFont val="Arial"/>
        <family val="2"/>
      </rPr>
      <t xml:space="preserve">
1 credit point if all high touch surfaces are coated with or comprised of or sprayed with material that is antimicrobial like copper, brass and plexiglass.
</t>
    </r>
    <r>
      <rPr>
        <b/>
        <sz val="9"/>
        <color theme="1"/>
        <rFont val="Arial"/>
        <family val="2"/>
      </rPr>
      <t>(c) Antimicrobial Wall Surface</t>
    </r>
    <r>
      <rPr>
        <sz val="9"/>
        <color theme="1"/>
        <rFont val="Arial"/>
        <family val="2"/>
      </rPr>
      <t xml:space="preserve">
1 credit point if at least 50% of the wall surface has applied antimicrobial paint or coating.
</t>
    </r>
  </si>
  <si>
    <t>Materials and Waste (MW)</t>
  </si>
  <si>
    <t>Water Use (WU)</t>
  </si>
  <si>
    <t>Health and Wellbeing (HWB)</t>
  </si>
  <si>
    <t>b) Occupation Date</t>
  </si>
  <si>
    <t>Internal Floor Area (IFA) Breakdown</t>
  </si>
  <si>
    <t>Total IFA</t>
  </si>
  <si>
    <t>Functional Type</t>
  </si>
  <si>
    <t xml:space="preserve">c) Submission of Substantiation of Work Completion </t>
  </si>
  <si>
    <t>or</t>
  </si>
  <si>
    <t>Date of Issuance:</t>
  </si>
  <si>
    <t>(dd/mm/yyyy)</t>
  </si>
  <si>
    <t>(Please specify:</t>
  </si>
  <si>
    <t>)     Date of Issuance:</t>
  </si>
  <si>
    <t>a) Construction / Renovation Works</t>
  </si>
  <si>
    <t>(mm/yyyy)</t>
  </si>
  <si>
    <t>BEAM PLUS SUBMISSION SUMMARY (INTERIORS V2.0)</t>
  </si>
  <si>
    <t>This credit head is not available under BI V2.0.</t>
  </si>
  <si>
    <r>
      <rPr>
        <b/>
        <sz val="9"/>
        <color theme="1"/>
        <rFont val="Arial"/>
        <family val="2"/>
      </rPr>
      <t>(a) Operation and Maintenance Manual Development and Storage</t>
    </r>
    <r>
      <rPr>
        <sz val="9"/>
        <color theme="1"/>
        <rFont val="Arial"/>
        <family val="2"/>
      </rPr>
      <t xml:space="preserve">
1 credit point for preparing operation and maintenance (O&amp;M) manuals for building services systems and equipment, which are installed by the Applicant within the assessment boundary and demonstrating that the manuals have been stored in a local device drive/ an electronic platform.
</t>
    </r>
    <r>
      <rPr>
        <b/>
        <sz val="9"/>
        <color theme="1"/>
        <rFont val="Arial"/>
        <family val="2"/>
      </rPr>
      <t>(b) Stakeholder Orientation</t>
    </r>
    <r>
      <rPr>
        <sz val="9"/>
        <color theme="1"/>
        <rFont val="Arial"/>
        <family val="2"/>
      </rPr>
      <t xml:space="preserve">
1 credit point for organising an orientation tour for the end users of assessment boundary by suitable person for demonstrating the appropriate use of the maintenance facilities.
</t>
    </r>
  </si>
  <si>
    <t xml:space="preserve">Maximum 2 credit points can be achieved with 1 credit point for demonstrating each of the below listed characteristics:
i) Adoption of flexible spaces to suit changing needs and multi-purposes;
ii) Demonstration of how access to daylight and the proper use of artificial light that improves the occupant’s energy, disposition and health can be maintained with the adaptable design;
iii) Demonstration of how access to nature and biophilic design can be maintained with the adaptable design;
iv) Accommodation of flexible/ movable/ convertible furniture and a variety of workstations;
v) Provision of movable partitions to maximise the layout options and accommodate a variety of uses; or
vi) Adoption of minimalist interiors to reduce carbon footprint as compared to baseline case.
</t>
  </si>
  <si>
    <t>MW-03-03</t>
  </si>
  <si>
    <t>No Bottled Water</t>
  </si>
  <si>
    <t xml:space="preserve">1 credit point for demonstrating no plastic bottled water type dispenser is adopted for the provision of drinking water.
</t>
  </si>
  <si>
    <r>
      <t xml:space="preserve">1 to 3 credit points for achieving annual water saving of at least 20%/ 25%/ 30% by using water efficient flow devices with reference to BI V2.0 baseline.
</t>
    </r>
    <r>
      <rPr>
        <b/>
        <i/>
        <sz val="9"/>
        <color theme="1"/>
        <rFont val="Arial"/>
        <family val="2"/>
      </rPr>
      <t>Alternatively,</t>
    </r>
    <r>
      <rPr>
        <i/>
        <sz val="9"/>
        <color theme="1"/>
        <rFont val="Arial"/>
        <family val="2"/>
      </rPr>
      <t xml:space="preserve">
• 3 credit points for achieving Grade 1 under WSD's Water Efficiency Labelling Scheme (WELS) for all potable water devices within the assessment boundary. 
• 3 credit points for achieving Grade 1 under WSD's WELS for all potable water devices in host building.
• 3 credit points for installing aerators to restrict the water flow rate of basin mixers, kitchen taps and shower heads (if applicable) in host building.
• 1 credit point for installing infrared sensor faucets to restrict the water flow rate of basin mixers and kitchen taps (if applicable) in host building.
</t>
    </r>
  </si>
  <si>
    <r>
      <rPr>
        <sz val="9"/>
        <color theme="1"/>
        <rFont val="Arial"/>
        <family val="2"/>
      </rPr>
      <t xml:space="preserve">1 credit point for installing water efficient flushing devices with Grade 1 label under the WSD’s WELS. 
</t>
    </r>
    <r>
      <rPr>
        <b/>
        <i/>
        <sz val="9"/>
        <color theme="1"/>
        <rFont val="Arial"/>
        <family val="2"/>
      </rPr>
      <t>Alternatively,</t>
    </r>
    <r>
      <rPr>
        <sz val="9"/>
        <color theme="1"/>
        <rFont val="Arial"/>
        <family val="2"/>
      </rPr>
      <t xml:space="preserve">
</t>
    </r>
    <r>
      <rPr>
        <i/>
        <sz val="9"/>
        <color theme="1"/>
        <rFont val="Arial"/>
        <family val="2"/>
      </rPr>
      <t>• 1 credit point for installing dual-flush water closets and infrared sensor urinals (if applicable).</t>
    </r>
    <r>
      <rPr>
        <b/>
        <sz val="9"/>
        <color theme="1"/>
        <rFont val="Arial"/>
        <family val="2"/>
      </rPr>
      <t xml:space="preserve">
</t>
    </r>
  </si>
  <si>
    <t>6 + 0B</t>
  </si>
  <si>
    <t xml:space="preserve">1 credit point for demonstrating that the assessment boundary meets the 80% acceptability limit on any one day during the selected hottest month from reference weather data file. The determination of the 80% acceptability limit should refer to ASHRAE 55-2020. The results shall demonstrate compliance with the prescribed design criteria within the prescribed limits, for a minimum of 80% of the prescribed locations.
Alternatively,
•	1 credit point for demonstrating the air temperature within the project space is ±1.5°C of the set temperature when the air side system is operating at steady state under normal occupied periods. 
1 credit point for providing thermal zones with the maximum size as 60m2 or one (1) per ten (10) occupants, whichever is larger.
</t>
  </si>
  <si>
    <r>
      <rPr>
        <b/>
        <sz val="9"/>
        <color theme="1"/>
        <rFont val="Arial"/>
        <family val="2"/>
      </rPr>
      <t>(a) Glare Control</t>
    </r>
    <r>
      <rPr>
        <sz val="9"/>
        <color theme="1"/>
        <rFont val="Arial"/>
        <family val="2"/>
      </rPr>
      <t xml:space="preserve">
1 credit point for providing envelope glazing shading or blinds that are manually controllable by the occupants or can be set to prevent glare automatically for normally occupied interior spaces.
</t>
    </r>
    <r>
      <rPr>
        <b/>
        <sz val="9"/>
        <color theme="1"/>
        <rFont val="Arial"/>
        <family val="2"/>
      </rPr>
      <t>(b) Daylighting Exposure</t>
    </r>
    <r>
      <rPr>
        <sz val="9"/>
        <color theme="1"/>
        <rFont val="Arial"/>
        <family val="2"/>
      </rPr>
      <t xml:space="preserve">
2 Bonus credit points for demonstrating at least 55% of the total area of the studied normally occupied spaces achieve spatial Daylight Autonomy300/50% (sDA300/50%) and no more than 10% of the same area receive Annual Sunlight Exposure1000,250 (ASE1000, 250).
</t>
    </r>
  </si>
  <si>
    <t>HWB-03-10</t>
  </si>
  <si>
    <t>1 credit point if all the waste receptacles within the assessment boundary are covered with lids and equipped with hands-free operation.
1 Bonus credit point if at least 50% of the main doors of entrances/ exits can be automatically opened and all door switches are touchless.
1 Bonus credit point if the washroom entrance doors can be hands-free opened or doorless.
1 Bonus credit point if all the water dispensers are equipped with hands-free operation. 
1 Bonus credit points if all water closets within the assessment boundary are equipped with hands-free operation.</t>
  </si>
  <si>
    <t xml:space="preserve">1 Bonus credit points if an automatic disinfection station for sanitising spray is provided next to the entrance.
</t>
  </si>
  <si>
    <t>25 + 10B</t>
  </si>
  <si>
    <t>*1 =</t>
  </si>
  <si>
    <r>
      <t>IFA Area (m</t>
    </r>
    <r>
      <rPr>
        <b/>
        <vertAlign val="superscript"/>
        <sz val="10"/>
        <color theme="1"/>
        <rFont val="Arial"/>
        <family val="2"/>
      </rPr>
      <t>2</t>
    </r>
    <r>
      <rPr>
        <b/>
        <sz val="10"/>
        <color theme="1"/>
        <rFont val="Arial"/>
        <family val="2"/>
      </rPr>
      <t>)</t>
    </r>
  </si>
  <si>
    <r>
      <t>m</t>
    </r>
    <r>
      <rPr>
        <b/>
        <vertAlign val="superscript"/>
        <sz val="10"/>
        <color theme="1"/>
        <rFont val="Arial"/>
        <family val="2"/>
      </rPr>
      <t>2</t>
    </r>
  </si>
  <si>
    <t>For the host building being certified with final certification rating by any of the following BEAM Plus Assessment Tools:
The certification should be valid at the time of project registration for BI V2.0.</t>
  </si>
  <si>
    <r>
      <t xml:space="preserve">1 to 3 credit points when 60%/ 80%/ 100% of the total quantity (number of pieces), for all newly purchased electrical appliance is certified energy efficient.
</t>
    </r>
    <r>
      <rPr>
        <b/>
        <i/>
        <sz val="9"/>
        <color theme="1"/>
        <rFont val="Arial"/>
        <family val="2"/>
      </rPr>
      <t>Alternatively,</t>
    </r>
    <r>
      <rPr>
        <i/>
        <sz val="9"/>
        <color theme="1"/>
        <rFont val="Arial"/>
        <family val="2"/>
      </rPr>
      <t xml:space="preserve">
• 2 credit points for project that no newly purchased appliances are provided within the assessment boundary by the project owner.
</t>
    </r>
  </si>
  <si>
    <t xml:space="preserve">1 credit point for demonstrating that the quality of drinking water meets WSD's latest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</si>
</sst>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F800]dddd\,\ mmmm\ dd\,\ yyyy"/>
    <numFmt numFmtId="167" formatCode="mm/yyyy"/>
  </numFmts>
  <fonts count="24">
    <font>
      <sz val="11"/>
      <color theme="1"/>
      <name val="Calibri"/>
      <family val="2"/>
      <scheme val="minor"/>
    </font>
    <font>
      <sz val="11"/>
      <color theme="1"/>
      <name val="Calibri"/>
      <family val="2"/>
      <charset val="136"/>
      <scheme val="minor"/>
    </font>
    <font>
      <b/>
      <sz val="10"/>
      <name val="Arial"/>
      <family val="2"/>
    </font>
    <font>
      <sz val="9"/>
      <name val="Arial"/>
      <family val="2"/>
    </font>
    <font>
      <b/>
      <sz val="9"/>
      <name val="Arial"/>
      <family val="2"/>
    </font>
    <font>
      <b/>
      <sz val="11"/>
      <name val="Arial"/>
      <family val="2"/>
    </font>
    <font>
      <sz val="11"/>
      <name val="Arial"/>
      <family val="2"/>
    </font>
    <font>
      <sz val="9"/>
      <color theme="1"/>
      <name val="Arial"/>
      <family val="2"/>
    </font>
    <font>
      <vertAlign val="subscript"/>
      <sz val="9"/>
      <name val="Arial"/>
      <family val="2"/>
    </font>
    <font>
      <sz val="9"/>
      <color rgb="FFFF0000"/>
      <name val="Arial"/>
      <family val="2"/>
    </font>
    <font>
      <b/>
      <sz val="9"/>
      <color rgb="FFFF0000"/>
      <name val="Arial"/>
      <family val="2"/>
    </font>
    <font>
      <b/>
      <u/>
      <sz val="10"/>
      <name val="Arial"/>
      <family val="2"/>
    </font>
    <font>
      <sz val="10"/>
      <name val="Arial"/>
      <family val="2"/>
    </font>
    <font>
      <sz val="10"/>
      <color theme="1"/>
      <name val="Arial"/>
      <family val="2"/>
    </font>
    <font>
      <b/>
      <sz val="10"/>
      <color theme="1"/>
      <name val="Arial"/>
      <family val="2"/>
    </font>
    <font>
      <b/>
      <sz val="9"/>
      <color theme="1"/>
      <name val="Arial"/>
      <family val="2"/>
    </font>
    <font>
      <b/>
      <i/>
      <sz val="9"/>
      <color theme="1"/>
      <name val="Arial"/>
      <family val="2"/>
    </font>
    <font>
      <i/>
      <sz val="9"/>
      <color theme="1"/>
      <name val="Arial"/>
      <family val="2"/>
    </font>
    <font>
      <b/>
      <u/>
      <sz val="9"/>
      <color theme="1"/>
      <name val="Arial"/>
      <family val="2"/>
    </font>
    <font>
      <sz val="8"/>
      <name val="Calibri"/>
      <family val="2"/>
      <scheme val="minor"/>
    </font>
    <font>
      <sz val="11"/>
      <color theme="1"/>
      <name val="Calibri"/>
      <family val="2"/>
      <scheme val="minor"/>
    </font>
    <font>
      <sz val="8"/>
      <color rgb="FF000000"/>
      <name val="Tahoma"/>
      <family val="2"/>
    </font>
    <font>
      <sz val="8"/>
      <color rgb="FF000000"/>
      <name val="Segoe UI"/>
      <family val="2"/>
    </font>
    <font>
      <b/>
      <vertAlign val="superscrip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1" fillId="0" borderId="0">
      <alignment vertical="center"/>
    </xf>
    <xf numFmtId="9" fontId="20" fillId="0" borderId="0" applyFont="0" applyFill="0" applyBorder="0" applyAlignment="0" applyProtection="0"/>
    <xf numFmtId="0" fontId="12" fillId="0" borderId="0"/>
  </cellStyleXfs>
  <cellXfs count="142">
    <xf numFmtId="0" fontId="0" fillId="0" borderId="0" xfId="0"/>
    <xf numFmtId="0" fontId="2" fillId="2" borderId="0" xfId="1" applyFont="1" applyFill="1" applyAlignment="1"/>
    <xf numFmtId="0" fontId="3" fillId="2" borderId="0" xfId="1" applyFont="1" applyFill="1" applyAlignment="1"/>
    <xf numFmtId="0" fontId="3" fillId="2" borderId="0" xfId="1" applyFont="1" applyFill="1" applyAlignment="1">
      <alignment vertical="top"/>
    </xf>
    <xf numFmtId="0" fontId="5" fillId="3" borderId="1" xfId="1" applyFont="1" applyFill="1" applyBorder="1" applyAlignment="1">
      <alignment horizontal="center" vertical="center" wrapText="1"/>
    </xf>
    <xf numFmtId="0" fontId="6" fillId="2" borderId="0" xfId="1" applyFont="1" applyFill="1">
      <alignment vertical="center"/>
    </xf>
    <xf numFmtId="0" fontId="3" fillId="2" borderId="0" xfId="1" applyFont="1" applyFill="1" applyAlignment="1">
      <alignment vertical="top" wrapText="1"/>
    </xf>
    <xf numFmtId="0" fontId="7" fillId="2" borderId="0" xfId="1" applyFont="1" applyFill="1" applyAlignment="1">
      <alignment vertical="top"/>
    </xf>
    <xf numFmtId="0" fontId="9" fillId="2" borderId="0" xfId="1" applyFont="1" applyFill="1" applyAlignment="1">
      <alignment vertical="top"/>
    </xf>
    <xf numFmtId="0" fontId="3" fillId="2" borderId="0" xfId="1" applyFont="1" applyFill="1" applyAlignment="1">
      <alignment horizontal="center" vertical="top" wrapText="1"/>
    </xf>
    <xf numFmtId="0" fontId="11" fillId="2" borderId="0" xfId="1" applyFont="1" applyFill="1" applyAlignment="1"/>
    <xf numFmtId="0" fontId="12" fillId="2" borderId="0" xfId="1" applyFont="1" applyFill="1" applyAlignment="1"/>
    <xf numFmtId="0" fontId="13" fillId="2" borderId="0" xfId="1" applyFont="1" applyFill="1">
      <alignment vertical="center"/>
    </xf>
    <xf numFmtId="0" fontId="14" fillId="2" borderId="0" xfId="1" applyFont="1" applyFill="1">
      <alignment vertical="center"/>
    </xf>
    <xf numFmtId="0" fontId="14"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12" fillId="4" borderId="1" xfId="1" applyFont="1" applyFill="1" applyBorder="1" applyAlignment="1">
      <alignment horizontal="center" vertical="center" wrapText="1"/>
    </xf>
    <xf numFmtId="0" fontId="12" fillId="4" borderId="2" xfId="1" applyFont="1" applyFill="1" applyBorder="1" applyAlignment="1">
      <alignment horizontal="center" vertical="center" wrapText="1"/>
    </xf>
    <xf numFmtId="164" fontId="12" fillId="4" borderId="1" xfId="1" applyNumberFormat="1" applyFont="1" applyFill="1" applyBorder="1" applyAlignment="1">
      <alignment horizontal="center" vertical="center"/>
    </xf>
    <xf numFmtId="9" fontId="2" fillId="4" borderId="1" xfId="1" applyNumberFormat="1" applyFont="1" applyFill="1" applyBorder="1" applyAlignment="1">
      <alignment horizontal="center" vertical="center"/>
    </xf>
    <xf numFmtId="0" fontId="7" fillId="0" borderId="1" xfId="0" applyFont="1" applyBorder="1" applyAlignment="1">
      <alignment vertical="top" wrapText="1"/>
    </xf>
    <xf numFmtId="0" fontId="4" fillId="2" borderId="1" xfId="1" applyFont="1" applyFill="1" applyBorder="1" applyAlignment="1">
      <alignment horizontal="justify" vertical="center" wrapText="1"/>
    </xf>
    <xf numFmtId="0" fontId="7" fillId="0" borderId="1" xfId="0" applyFont="1" applyBorder="1" applyAlignment="1">
      <alignment horizontal="center" vertical="center"/>
    </xf>
    <xf numFmtId="0" fontId="3" fillId="2" borderId="1" xfId="1" applyFont="1" applyFill="1" applyBorder="1" applyAlignment="1">
      <alignment horizontal="center" vertical="center" wrapText="1"/>
    </xf>
    <xf numFmtId="0" fontId="4" fillId="2" borderId="0" xfId="1" applyFont="1" applyFill="1">
      <alignment vertical="center"/>
    </xf>
    <xf numFmtId="0" fontId="4" fillId="2" borderId="1" xfId="1" applyFont="1" applyFill="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10" fillId="2" borderId="0" xfId="1" applyFont="1" applyFill="1">
      <alignment vertical="center"/>
    </xf>
    <xf numFmtId="0" fontId="4" fillId="2" borderId="0" xfId="1" applyFont="1" applyFill="1" applyAlignment="1">
      <alignment horizontal="center" vertical="center" wrapText="1"/>
    </xf>
    <xf numFmtId="0" fontId="4" fillId="2" borderId="0" xfId="1" applyFont="1" applyFill="1" applyAlignment="1">
      <alignment horizontal="center" vertical="center"/>
    </xf>
    <xf numFmtId="0" fontId="4" fillId="4" borderId="3" xfId="1" applyFont="1" applyFill="1" applyBorder="1" applyAlignment="1">
      <alignment horizontal="center" vertical="center" wrapText="1"/>
    </xf>
    <xf numFmtId="0" fontId="10" fillId="2" borderId="0" xfId="1" applyFont="1" applyFill="1" applyAlignment="1">
      <alignment horizontal="center" vertical="center"/>
    </xf>
    <xf numFmtId="0" fontId="7"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2" borderId="1" xfId="1" applyFont="1" applyFill="1" applyBorder="1" applyAlignment="1">
      <alignment horizontal="left" vertical="center" wrapText="1"/>
    </xf>
    <xf numFmtId="0" fontId="15"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5" borderId="1" xfId="1" applyFont="1" applyFill="1" applyBorder="1" applyAlignment="1">
      <alignment horizontal="justify" vertical="center" wrapText="1"/>
    </xf>
    <xf numFmtId="0" fontId="3" fillId="2" borderId="0" xfId="1" applyFont="1" applyFill="1">
      <alignment vertical="center"/>
    </xf>
    <xf numFmtId="0" fontId="4" fillId="5" borderId="1" xfId="1" applyFont="1" applyFill="1" applyBorder="1" applyAlignment="1">
      <alignment horizontal="left" vertical="center" wrapText="1"/>
    </xf>
    <xf numFmtId="0" fontId="4" fillId="2" borderId="1" xfId="1" applyFont="1" applyFill="1" applyBorder="1" applyAlignment="1">
      <alignment vertical="center" wrapText="1"/>
    </xf>
    <xf numFmtId="0" fontId="9" fillId="2" borderId="0" xfId="1" applyFont="1" applyFill="1">
      <alignment vertical="center"/>
    </xf>
    <xf numFmtId="0" fontId="3" fillId="2" borderId="0" xfId="1" applyFont="1" applyFill="1" applyAlignment="1">
      <alignment horizontal="left" vertical="center"/>
    </xf>
    <xf numFmtId="0" fontId="3" fillId="5" borderId="1" xfId="1" applyFont="1" applyFill="1" applyBorder="1" applyAlignment="1">
      <alignment horizontal="left" vertical="center" wrapText="1"/>
    </xf>
    <xf numFmtId="0" fontId="9" fillId="2" borderId="0" xfId="1" applyFont="1" applyFill="1" applyAlignment="1">
      <alignment horizontal="left" vertical="center"/>
    </xf>
    <xf numFmtId="0" fontId="4" fillId="3" borderId="1" xfId="1" applyFont="1" applyFill="1" applyBorder="1" applyAlignment="1">
      <alignment horizontal="center" vertical="center" wrapText="1"/>
    </xf>
    <xf numFmtId="0" fontId="4" fillId="4" borderId="3" xfId="1" applyFont="1" applyFill="1" applyBorder="1" applyAlignment="1">
      <alignment horizontal="right" vertical="center" wrapText="1"/>
    </xf>
    <xf numFmtId="0" fontId="4" fillId="0" borderId="1" xfId="1" applyFont="1" applyBorder="1" applyAlignment="1">
      <alignment horizontal="justify" vertical="center" wrapText="1"/>
    </xf>
    <xf numFmtId="0" fontId="3" fillId="0" borderId="1" xfId="1" applyFont="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horizontal="left"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7" fillId="5" borderId="1" xfId="0" applyFont="1" applyFill="1" applyBorder="1" applyAlignment="1">
      <alignment horizontal="left" vertical="center"/>
    </xf>
    <xf numFmtId="0" fontId="4" fillId="0" borderId="1" xfId="1" applyFont="1" applyBorder="1" applyAlignment="1">
      <alignment horizontal="left" vertical="center" wrapText="1"/>
    </xf>
    <xf numFmtId="0" fontId="3" fillId="5" borderId="1" xfId="1" applyFont="1" applyFill="1" applyBorder="1" applyAlignment="1">
      <alignment horizontal="left" vertical="center"/>
    </xf>
    <xf numFmtId="0" fontId="4" fillId="5" borderId="1" xfId="1" applyFont="1" applyFill="1" applyBorder="1" applyAlignment="1">
      <alignment vertical="center" wrapText="1"/>
    </xf>
    <xf numFmtId="0" fontId="3" fillId="5" borderId="1" xfId="1" applyFont="1" applyFill="1" applyBorder="1" applyAlignment="1">
      <alignment vertical="center" wrapText="1"/>
    </xf>
    <xf numFmtId="0" fontId="14" fillId="2" borderId="2" xfId="1" applyFont="1" applyFill="1" applyBorder="1" applyAlignment="1">
      <alignment horizontal="center" vertical="center"/>
    </xf>
    <xf numFmtId="0" fontId="12" fillId="4" borderId="1" xfId="2" applyNumberFormat="1" applyFont="1" applyFill="1" applyBorder="1" applyAlignment="1">
      <alignment horizontal="center" vertical="center"/>
    </xf>
    <xf numFmtId="0" fontId="15" fillId="0" borderId="1" xfId="0" applyFont="1" applyBorder="1" applyAlignment="1">
      <alignment vertical="top" wrapText="1"/>
    </xf>
    <xf numFmtId="0" fontId="14" fillId="2" borderId="2" xfId="1" applyFont="1" applyFill="1" applyBorder="1" applyAlignment="1">
      <alignment horizontal="center" vertical="center" wrapText="1"/>
    </xf>
    <xf numFmtId="0" fontId="13" fillId="0" borderId="0" xfId="0" applyFont="1"/>
    <xf numFmtId="0" fontId="2" fillId="4"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3" fillId="0" borderId="0" xfId="0" applyFont="1" applyProtection="1">
      <protection locked="0"/>
    </xf>
    <xf numFmtId="0" fontId="13" fillId="0" borderId="0" xfId="0" applyFont="1" applyAlignment="1" applyProtection="1">
      <alignment horizontal="center"/>
      <protection locked="0"/>
    </xf>
    <xf numFmtId="0" fontId="13" fillId="2" borderId="0" xfId="0" applyFont="1" applyFill="1" applyAlignment="1">
      <alignment vertical="center"/>
    </xf>
    <xf numFmtId="0" fontId="13" fillId="2" borderId="0" xfId="0" applyFont="1" applyFill="1"/>
    <xf numFmtId="0" fontId="2" fillId="2" borderId="0" xfId="3" applyFont="1" applyFill="1" applyAlignment="1">
      <alignment vertical="center" wrapText="1" shrinkToFit="1"/>
    </xf>
    <xf numFmtId="0" fontId="14" fillId="2" borderId="0" xfId="0" applyFont="1" applyFill="1"/>
    <xf numFmtId="0" fontId="13" fillId="2" borderId="0" xfId="0" applyFont="1" applyFill="1" applyAlignment="1">
      <alignment horizontal="left"/>
    </xf>
    <xf numFmtId="49" fontId="13" fillId="2" borderId="0" xfId="0" applyNumberFormat="1" applyFont="1" applyFill="1"/>
    <xf numFmtId="165" fontId="13" fillId="2" borderId="0" xfId="0" applyNumberFormat="1" applyFont="1" applyFill="1" applyAlignment="1">
      <alignment vertical="top"/>
    </xf>
    <xf numFmtId="167" fontId="13" fillId="2" borderId="7" xfId="0" applyNumberFormat="1" applyFont="1" applyFill="1" applyBorder="1" applyProtection="1">
      <protection locked="0"/>
    </xf>
    <xf numFmtId="167" fontId="13" fillId="2" borderId="3" xfId="0" applyNumberFormat="1" applyFont="1" applyFill="1" applyBorder="1" applyProtection="1">
      <protection locked="0"/>
    </xf>
    <xf numFmtId="166" fontId="13" fillId="2" borderId="0" xfId="0" applyNumberFormat="1" applyFont="1" applyFill="1"/>
    <xf numFmtId="0" fontId="13" fillId="2" borderId="0" xfId="0" applyFont="1" applyFill="1" applyAlignment="1">
      <alignment horizontal="right" vertical="center"/>
    </xf>
    <xf numFmtId="14" fontId="13" fillId="2" borderId="7" xfId="0" applyNumberFormat="1" applyFont="1" applyFill="1" applyBorder="1" applyProtection="1">
      <protection locked="0"/>
    </xf>
    <xf numFmtId="49" fontId="13" fillId="2" borderId="0" xfId="0" applyNumberFormat="1" applyFont="1" applyFill="1" applyAlignment="1">
      <alignment horizontal="right"/>
    </xf>
    <xf numFmtId="0" fontId="14" fillId="2" borderId="1" xfId="0" applyFont="1" applyFill="1" applyBorder="1" applyAlignment="1">
      <alignment horizontal="center"/>
    </xf>
    <xf numFmtId="0" fontId="13" fillId="2" borderId="1" xfId="0" applyFont="1" applyFill="1" applyBorder="1" applyProtection="1">
      <protection locked="0"/>
    </xf>
    <xf numFmtId="0" fontId="13" fillId="2" borderId="1" xfId="0" applyFont="1" applyFill="1" applyBorder="1" applyAlignment="1" applyProtection="1">
      <alignment horizontal="center"/>
      <protection locked="0"/>
    </xf>
    <xf numFmtId="0" fontId="14" fillId="2" borderId="5" xfId="0" applyFont="1" applyFill="1" applyBorder="1"/>
    <xf numFmtId="0" fontId="13" fillId="2" borderId="12" xfId="0" applyFont="1" applyFill="1" applyBorder="1"/>
    <xf numFmtId="0" fontId="14" fillId="2" borderId="11" xfId="0" applyFont="1" applyFill="1" applyBorder="1"/>
    <xf numFmtId="0" fontId="14" fillId="2" borderId="1" xfId="0" applyFont="1" applyFill="1" applyBorder="1"/>
    <xf numFmtId="0" fontId="13" fillId="2" borderId="3" xfId="0" applyFont="1" applyFill="1" applyBorder="1" applyProtection="1">
      <protection locked="0"/>
    </xf>
    <xf numFmtId="0" fontId="13" fillId="2" borderId="4" xfId="0" applyFont="1" applyFill="1" applyBorder="1"/>
    <xf numFmtId="0" fontId="13" fillId="2" borderId="0" xfId="0" applyFont="1" applyFill="1" applyProtection="1">
      <protection locked="0"/>
    </xf>
    <xf numFmtId="0" fontId="14" fillId="2" borderId="1" xfId="0" applyFont="1" applyFill="1" applyBorder="1" applyAlignment="1">
      <alignment horizontal="center"/>
    </xf>
    <xf numFmtId="0" fontId="12" fillId="2" borderId="0" xfId="0" applyFont="1" applyFill="1" applyAlignment="1">
      <alignment horizontal="left"/>
    </xf>
    <xf numFmtId="0" fontId="2" fillId="2" borderId="0" xfId="3" applyFont="1" applyFill="1" applyAlignment="1">
      <alignment horizontal="center" wrapText="1" shrinkToFit="1"/>
    </xf>
    <xf numFmtId="0" fontId="13" fillId="2" borderId="7" xfId="0" applyFont="1" applyFill="1" applyBorder="1" applyAlignment="1" applyProtection="1">
      <alignment horizontal="left" wrapText="1"/>
      <protection locked="0"/>
    </xf>
    <xf numFmtId="0" fontId="13" fillId="2" borderId="7" xfId="0" applyFont="1" applyFill="1" applyBorder="1" applyAlignment="1" applyProtection="1">
      <alignment horizontal="left"/>
      <protection locked="0"/>
    </xf>
    <xf numFmtId="0" fontId="13" fillId="2" borderId="8"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2" borderId="3" xfId="1" applyFont="1" applyFill="1" applyBorder="1" applyAlignment="1">
      <alignment horizontal="right"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4" fillId="2" borderId="1" xfId="1" applyFont="1" applyFill="1" applyBorder="1" applyAlignment="1">
      <alignment horizontal="left" vertical="center" wrapText="1"/>
    </xf>
    <xf numFmtId="0" fontId="5" fillId="3" borderId="1" xfId="1" applyFont="1" applyFill="1" applyBorder="1" applyAlignment="1">
      <alignment horizontal="left" vertical="center"/>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2" xfId="1" quotePrefix="1" applyFont="1" applyFill="1" applyBorder="1" applyAlignment="1">
      <alignment horizontal="right" vertical="center"/>
    </xf>
    <xf numFmtId="0" fontId="4" fillId="2" borderId="3" xfId="1" quotePrefix="1" applyFont="1" applyFill="1" applyBorder="1" applyAlignment="1">
      <alignment horizontal="right" vertical="center"/>
    </xf>
    <xf numFmtId="0" fontId="4" fillId="2" borderId="1" xfId="1" applyFont="1" applyFill="1" applyBorder="1" applyAlignment="1">
      <alignment horizontal="center" vertical="center" wrapText="1"/>
    </xf>
    <xf numFmtId="10" fontId="4" fillId="4" borderId="3" xfId="1" applyNumberFormat="1" applyFont="1" applyFill="1" applyBorder="1" applyAlignment="1">
      <alignment horizontal="center" vertical="center" wrapText="1"/>
    </xf>
    <xf numFmtId="10" fontId="4" fillId="4" borderId="4"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0" xfId="1" applyFont="1" applyFill="1" applyAlignment="1">
      <alignment horizontal="left" vertical="center"/>
    </xf>
    <xf numFmtId="0" fontId="4" fillId="3" borderId="1" xfId="1" applyFont="1" applyFill="1" applyBorder="1" applyAlignment="1">
      <alignment horizontal="left" vertical="center"/>
    </xf>
    <xf numFmtId="0" fontId="4" fillId="2" borderId="4"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3"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4" fillId="2" borderId="1" xfId="1" applyFont="1" applyFill="1" applyBorder="1" applyAlignment="1">
      <alignment horizontal="justify" vertical="center" wrapText="1"/>
    </xf>
    <xf numFmtId="0" fontId="4" fillId="3" borderId="1"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2" fillId="2" borderId="2" xfId="1" applyFont="1" applyFill="1" applyBorder="1" applyAlignment="1">
      <alignment horizontal="right" vertical="center" wrapText="1"/>
    </xf>
    <xf numFmtId="0" fontId="2" fillId="2" borderId="3" xfId="1" applyFont="1" applyFill="1" applyBorder="1" applyAlignment="1">
      <alignment horizontal="right" vertical="center" wrapText="1"/>
    </xf>
    <xf numFmtId="0" fontId="2" fillId="2" borderId="4" xfId="1" applyFont="1" applyFill="1" applyBorder="1" applyAlignment="1">
      <alignment horizontal="right"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cellXfs>
  <cellStyles count="4">
    <cellStyle name="Normal" xfId="0" builtinId="0"/>
    <cellStyle name="Normal 5" xfId="1" xr:uid="{468AE88C-9A87-4127-AEB2-111EB2F7FECE}"/>
    <cellStyle name="Normal_Sheet1" xfId="3" xr:uid="{6584BB5C-FA5C-449D-8213-DC4F9AD90A77}"/>
    <cellStyle name="Percent" xfId="2" builtinId="5"/>
  </cellStyles>
  <dxfs count="9">
    <dxf>
      <font>
        <color rgb="FF006100"/>
      </font>
      <fill>
        <patternFill>
          <bgColor rgb="FFC6EFCE"/>
        </patternFill>
      </fill>
    </dxf>
    <dxf>
      <font>
        <color theme="7" tint="-0.499984740745262"/>
      </font>
      <fill>
        <patternFill>
          <bgColor rgb="FFD6C586"/>
        </patternFill>
      </fill>
    </dxf>
    <dxf>
      <font>
        <color theme="0" tint="-0.499984740745262"/>
      </font>
      <fill>
        <patternFill>
          <bgColor theme="0" tint="-4.9989318521683403E-2"/>
        </patternFill>
      </fill>
    </dxf>
    <dxf>
      <font>
        <color theme="7" tint="-0.24994659260841701"/>
      </font>
      <fill>
        <patternFill patternType="none">
          <bgColor auto="1"/>
        </patternFill>
      </fill>
    </dxf>
    <dxf>
      <font>
        <color theme="0" tint="-0.499984740745262"/>
      </font>
      <fill>
        <patternFill patternType="solid">
          <bgColor theme="0"/>
        </patternFill>
      </fill>
    </dxf>
    <dxf>
      <font>
        <color rgb="FFFF0000"/>
      </font>
      <fill>
        <patternFill patternType="none">
          <bgColor auto="1"/>
        </patternFill>
      </fill>
    </dxf>
    <dxf>
      <font>
        <color rgb="FF9C0006"/>
      </font>
      <fill>
        <patternFill>
          <bgColor rgb="FFFFC7CE"/>
        </patternFill>
      </fill>
    </dxf>
    <dxf>
      <font>
        <b/>
        <i val="0"/>
        <color rgb="FF9C0006"/>
      </font>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22" fmlaRange="'Pull down list'!$B$2:$B$4" noThreeD="1" sel="1" val="0"/>
</file>

<file path=xl/ctrlProps/ctrlProp4.xml><?xml version="1.0" encoding="utf-8"?>
<formControlPr xmlns="http://schemas.microsoft.com/office/spreadsheetml/2009/9/main" objectType="Drop" dropStyle="combo" dx="22" fmlaRange="'Pull down list'!$C$2:$C$4" noThreeD="1" sel="1" val="0"/>
</file>

<file path=xl/ctrlProps/ctrlProp5.xml><?xml version="1.0" encoding="utf-8"?>
<formControlPr xmlns="http://schemas.microsoft.com/office/spreadsheetml/2009/9/main" objectType="Drop" dropStyle="combo" dx="22" fmlaRange="'Pull down list'!$A$2:$A$4" noThreeD="1" sel="0" val="0"/>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19050</xdr:colOff>
          <xdr:row>26</xdr:row>
          <xdr:rowOff>123825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38100</xdr:colOff>
          <xdr:row>27</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28575</xdr:rowOff>
        </xdr:from>
        <xdr:to>
          <xdr:col>6</xdr:col>
          <xdr:colOff>304800</xdr:colOff>
          <xdr:row>12</xdr:row>
          <xdr:rowOff>9525</xdr:rowOff>
        </xdr:to>
        <xdr:sp macro="" textlink="">
          <xdr:nvSpPr>
            <xdr:cNvPr id="4103" name="Drop Dow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6</xdr:col>
          <xdr:colOff>276225</xdr:colOff>
          <xdr:row>22</xdr:row>
          <xdr:rowOff>152400</xdr:rowOff>
        </xdr:to>
        <xdr:sp macro="" textlink="">
          <xdr:nvSpPr>
            <xdr:cNvPr id="4104" name="Drop Dow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6</xdr:row>
          <xdr:rowOff>38100</xdr:rowOff>
        </xdr:from>
        <xdr:to>
          <xdr:col>6</xdr:col>
          <xdr:colOff>333375</xdr:colOff>
          <xdr:row>7</xdr:row>
          <xdr:rowOff>57150</xdr:rowOff>
        </xdr:to>
        <xdr:sp macro="" textlink="">
          <xdr:nvSpPr>
            <xdr:cNvPr id="4107" name="Drop Dow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17</xdr:row>
          <xdr:rowOff>161925</xdr:rowOff>
        </xdr:from>
        <xdr:to>
          <xdr:col>6</xdr:col>
          <xdr:colOff>266700</xdr:colOff>
          <xdr:row>19</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Segoe UI"/>
                  <a:cs typeface="Segoe UI"/>
                </a:rPr>
                <a:t>Certificate on Completion of Building Works Not Resulting in a New Building or of Street 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18</xdr:row>
          <xdr:rowOff>152400</xdr:rowOff>
        </xdr:from>
        <xdr:to>
          <xdr:col>6</xdr:col>
          <xdr:colOff>266700</xdr:colOff>
          <xdr:row>20</xdr:row>
          <xdr:rowOff>66675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Segoe UI"/>
                  <a:cs typeface="Segoe UI"/>
                </a:rPr>
                <a:t>Project Completion Certificate/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19</xdr:row>
          <xdr:rowOff>171450</xdr:rowOff>
        </xdr:from>
        <xdr:to>
          <xdr:col>2</xdr:col>
          <xdr:colOff>1038225</xdr:colOff>
          <xdr:row>21</xdr:row>
          <xdr:rowOff>76200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Segoe UI"/>
                  <a:cs typeface="Segoe UI"/>
                </a:rPr>
                <a:t>Other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33618</xdr:colOff>
      <xdr:row>52</xdr:row>
      <xdr:rowOff>336178</xdr:rowOff>
    </xdr:from>
    <xdr:to>
      <xdr:col>2</xdr:col>
      <xdr:colOff>3348262</xdr:colOff>
      <xdr:row>52</xdr:row>
      <xdr:rowOff>2319618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28265" y="31869531"/>
          <a:ext cx="3314644" cy="1983440"/>
        </a:xfrm>
        <a:prstGeom prst="rect">
          <a:avLst/>
        </a:prstGeom>
      </xdr:spPr>
    </xdr:pic>
    <xdr:clientData/>
  </xdr:twoCellAnchor>
  <xdr:twoCellAnchor editAs="oneCell">
    <xdr:from>
      <xdr:col>2</xdr:col>
      <xdr:colOff>33617</xdr:colOff>
      <xdr:row>53</xdr:row>
      <xdr:rowOff>974912</xdr:rowOff>
    </xdr:from>
    <xdr:to>
      <xdr:col>2</xdr:col>
      <xdr:colOff>4075893</xdr:colOff>
      <xdr:row>53</xdr:row>
      <xdr:rowOff>1860177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028264" y="34951147"/>
          <a:ext cx="4042276" cy="885265"/>
        </a:xfrm>
        <a:prstGeom prst="rect">
          <a:avLst/>
        </a:prstGeom>
      </xdr:spPr>
    </xdr:pic>
    <xdr:clientData/>
  </xdr:twoCellAnchor>
  <xdr:twoCellAnchor editAs="oneCell">
    <xdr:from>
      <xdr:col>2</xdr:col>
      <xdr:colOff>36018</xdr:colOff>
      <xdr:row>56</xdr:row>
      <xdr:rowOff>365792</xdr:rowOff>
    </xdr:from>
    <xdr:to>
      <xdr:col>2</xdr:col>
      <xdr:colOff>4082142</xdr:colOff>
      <xdr:row>56</xdr:row>
      <xdr:rowOff>1729102</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2185947" y="38261685"/>
          <a:ext cx="4046124" cy="1363310"/>
        </a:xfrm>
        <a:prstGeom prst="rect">
          <a:avLst/>
        </a:prstGeom>
      </xdr:spPr>
    </xdr:pic>
    <xdr:clientData/>
  </xdr:twoCellAnchor>
  <xdr:twoCellAnchor editAs="oneCell">
    <xdr:from>
      <xdr:col>2</xdr:col>
      <xdr:colOff>22411</xdr:colOff>
      <xdr:row>61</xdr:row>
      <xdr:rowOff>341222</xdr:rowOff>
    </xdr:from>
    <xdr:to>
      <xdr:col>2</xdr:col>
      <xdr:colOff>2990850</xdr:colOff>
      <xdr:row>61</xdr:row>
      <xdr:rowOff>923930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175061" y="44022872"/>
          <a:ext cx="2968439" cy="582708"/>
        </a:xfrm>
        <a:prstGeom prst="rect">
          <a:avLst/>
        </a:prstGeom>
      </xdr:spPr>
    </xdr:pic>
    <xdr:clientData/>
  </xdr:twoCellAnchor>
  <xdr:twoCellAnchor editAs="oneCell">
    <xdr:from>
      <xdr:col>2</xdr:col>
      <xdr:colOff>28575</xdr:colOff>
      <xdr:row>62</xdr:row>
      <xdr:rowOff>447676</xdr:rowOff>
    </xdr:from>
    <xdr:to>
      <xdr:col>2</xdr:col>
      <xdr:colOff>2876550</xdr:colOff>
      <xdr:row>62</xdr:row>
      <xdr:rowOff>1982128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181225" y="45805726"/>
          <a:ext cx="2847975" cy="1534452"/>
        </a:xfrm>
        <a:prstGeom prst="rect">
          <a:avLst/>
        </a:prstGeom>
      </xdr:spPr>
    </xdr:pic>
    <xdr:clientData/>
  </xdr:twoCellAnchor>
  <xdr:twoCellAnchor editAs="oneCell">
    <xdr:from>
      <xdr:col>2</xdr:col>
      <xdr:colOff>28576</xdr:colOff>
      <xdr:row>62</xdr:row>
      <xdr:rowOff>2162175</xdr:rowOff>
    </xdr:from>
    <xdr:to>
      <xdr:col>2</xdr:col>
      <xdr:colOff>2891118</xdr:colOff>
      <xdr:row>62</xdr:row>
      <xdr:rowOff>4373506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2181226" y="47520225"/>
          <a:ext cx="2862542" cy="2211331"/>
        </a:xfrm>
        <a:prstGeom prst="rect">
          <a:avLst/>
        </a:prstGeom>
      </xdr:spPr>
    </xdr:pic>
    <xdr:clientData/>
  </xdr:twoCellAnchor>
  <xdr:twoCellAnchor editAs="oneCell">
    <xdr:from>
      <xdr:col>2</xdr:col>
      <xdr:colOff>28576</xdr:colOff>
      <xdr:row>65</xdr:row>
      <xdr:rowOff>762000</xdr:rowOff>
    </xdr:from>
    <xdr:to>
      <xdr:col>2</xdr:col>
      <xdr:colOff>2695576</xdr:colOff>
      <xdr:row>65</xdr:row>
      <xdr:rowOff>2570849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2181226" y="52673250"/>
          <a:ext cx="2667000" cy="1808849"/>
        </a:xfrm>
        <a:prstGeom prst="rect">
          <a:avLst/>
        </a:prstGeom>
      </xdr:spPr>
    </xdr:pic>
    <xdr:clientData/>
  </xdr:twoCellAnchor>
  <xdr:twoCellAnchor editAs="oneCell">
    <xdr:from>
      <xdr:col>2</xdr:col>
      <xdr:colOff>28574</xdr:colOff>
      <xdr:row>89</xdr:row>
      <xdr:rowOff>600075</xdr:rowOff>
    </xdr:from>
    <xdr:to>
      <xdr:col>2</xdr:col>
      <xdr:colOff>3276599</xdr:colOff>
      <xdr:row>89</xdr:row>
      <xdr:rowOff>1740492</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stretch>
          <a:fillRect/>
        </a:stretch>
      </xdr:blipFill>
      <xdr:spPr>
        <a:xfrm>
          <a:off x="2181224" y="72704325"/>
          <a:ext cx="3248025" cy="1140417"/>
        </a:xfrm>
        <a:prstGeom prst="rect">
          <a:avLst/>
        </a:prstGeom>
      </xdr:spPr>
    </xdr:pic>
    <xdr:clientData/>
  </xdr:twoCellAnchor>
  <xdr:twoCellAnchor editAs="oneCell">
    <xdr:from>
      <xdr:col>2</xdr:col>
      <xdr:colOff>33618</xdr:colOff>
      <xdr:row>121</xdr:row>
      <xdr:rowOff>179294</xdr:rowOff>
    </xdr:from>
    <xdr:to>
      <xdr:col>2</xdr:col>
      <xdr:colOff>2879912</xdr:colOff>
      <xdr:row>121</xdr:row>
      <xdr:rowOff>2022127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9"/>
        <a:stretch>
          <a:fillRect/>
        </a:stretch>
      </xdr:blipFill>
      <xdr:spPr>
        <a:xfrm>
          <a:off x="2196353" y="89355706"/>
          <a:ext cx="2846294" cy="1842833"/>
        </a:xfrm>
        <a:prstGeom prst="rect">
          <a:avLst/>
        </a:prstGeom>
      </xdr:spPr>
    </xdr:pic>
    <xdr:clientData/>
  </xdr:twoCellAnchor>
  <xdr:twoCellAnchor editAs="oneCell">
    <xdr:from>
      <xdr:col>2</xdr:col>
      <xdr:colOff>56030</xdr:colOff>
      <xdr:row>122</xdr:row>
      <xdr:rowOff>1266265</xdr:rowOff>
    </xdr:from>
    <xdr:to>
      <xdr:col>2</xdr:col>
      <xdr:colOff>2969559</xdr:colOff>
      <xdr:row>122</xdr:row>
      <xdr:rowOff>3698990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a:stretch>
          <a:fillRect/>
        </a:stretch>
      </xdr:blipFill>
      <xdr:spPr>
        <a:xfrm>
          <a:off x="2218765" y="93031236"/>
          <a:ext cx="2913529" cy="2432725"/>
        </a:xfrm>
        <a:prstGeom prst="rect">
          <a:avLst/>
        </a:prstGeom>
      </xdr:spPr>
    </xdr:pic>
    <xdr:clientData/>
  </xdr:twoCellAnchor>
  <xdr:twoCellAnchor editAs="oneCell">
    <xdr:from>
      <xdr:col>1</xdr:col>
      <xdr:colOff>1281829</xdr:colOff>
      <xdr:row>128</xdr:row>
      <xdr:rowOff>759486</xdr:rowOff>
    </xdr:from>
    <xdr:to>
      <xdr:col>2</xdr:col>
      <xdr:colOff>2328333</xdr:colOff>
      <xdr:row>128</xdr:row>
      <xdr:rowOff>1504077</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1"/>
        <a:stretch>
          <a:fillRect/>
        </a:stretch>
      </xdr:blipFill>
      <xdr:spPr>
        <a:xfrm>
          <a:off x="2139079" y="99491403"/>
          <a:ext cx="2337671" cy="744591"/>
        </a:xfrm>
        <a:prstGeom prst="rect">
          <a:avLst/>
        </a:prstGeom>
      </xdr:spPr>
    </xdr:pic>
    <xdr:clientData/>
  </xdr:twoCellAnchor>
  <xdr:twoCellAnchor editAs="oneCell">
    <xdr:from>
      <xdr:col>2</xdr:col>
      <xdr:colOff>11831</xdr:colOff>
      <xdr:row>130</xdr:row>
      <xdr:rowOff>1471083</xdr:rowOff>
    </xdr:from>
    <xdr:to>
      <xdr:col>2</xdr:col>
      <xdr:colOff>2466975</xdr:colOff>
      <xdr:row>130</xdr:row>
      <xdr:rowOff>3198557</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2"/>
        <a:stretch>
          <a:fillRect/>
        </a:stretch>
      </xdr:blipFill>
      <xdr:spPr>
        <a:xfrm>
          <a:off x="2164481" y="107036658"/>
          <a:ext cx="2455144" cy="1727474"/>
        </a:xfrm>
        <a:prstGeom prst="rect">
          <a:avLst/>
        </a:prstGeom>
      </xdr:spPr>
    </xdr:pic>
    <xdr:clientData/>
  </xdr:twoCellAnchor>
  <xdr:twoCellAnchor editAs="oneCell">
    <xdr:from>
      <xdr:col>2</xdr:col>
      <xdr:colOff>66675</xdr:colOff>
      <xdr:row>9</xdr:row>
      <xdr:rowOff>361950</xdr:rowOff>
    </xdr:from>
    <xdr:to>
      <xdr:col>2</xdr:col>
      <xdr:colOff>3935849</xdr:colOff>
      <xdr:row>9</xdr:row>
      <xdr:rowOff>2571750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3"/>
        <a:stretch>
          <a:fillRect/>
        </a:stretch>
      </xdr:blipFill>
      <xdr:spPr>
        <a:xfrm>
          <a:off x="2219325" y="5010150"/>
          <a:ext cx="3869174" cy="2209800"/>
        </a:xfrm>
        <a:prstGeom prst="rect">
          <a:avLst/>
        </a:prstGeom>
      </xdr:spPr>
    </xdr:pic>
    <xdr:clientData/>
  </xdr:twoCellAnchor>
  <xdr:twoCellAnchor editAs="oneCell">
    <xdr:from>
      <xdr:col>2</xdr:col>
      <xdr:colOff>66675</xdr:colOff>
      <xdr:row>78</xdr:row>
      <xdr:rowOff>371475</xdr:rowOff>
    </xdr:from>
    <xdr:to>
      <xdr:col>2</xdr:col>
      <xdr:colOff>4397278</xdr:colOff>
      <xdr:row>78</xdr:row>
      <xdr:rowOff>4247632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4"/>
        <a:stretch>
          <a:fillRect/>
        </a:stretch>
      </xdr:blipFill>
      <xdr:spPr>
        <a:xfrm>
          <a:off x="2219325" y="58150125"/>
          <a:ext cx="4330603" cy="3876157"/>
        </a:xfrm>
        <a:prstGeom prst="rect">
          <a:avLst/>
        </a:prstGeom>
      </xdr:spPr>
    </xdr:pic>
    <xdr:clientData/>
  </xdr:twoCellAnchor>
  <xdr:twoCellAnchor editAs="oneCell">
    <xdr:from>
      <xdr:col>2</xdr:col>
      <xdr:colOff>47625</xdr:colOff>
      <xdr:row>78</xdr:row>
      <xdr:rowOff>4229100</xdr:rowOff>
    </xdr:from>
    <xdr:to>
      <xdr:col>2</xdr:col>
      <xdr:colOff>4389254</xdr:colOff>
      <xdr:row>79</xdr:row>
      <xdr:rowOff>3218994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5"/>
        <a:stretch>
          <a:fillRect/>
        </a:stretch>
      </xdr:blipFill>
      <xdr:spPr>
        <a:xfrm>
          <a:off x="2200275" y="62007750"/>
          <a:ext cx="4341629" cy="3428544"/>
        </a:xfrm>
        <a:prstGeom prst="rect">
          <a:avLst/>
        </a:prstGeom>
      </xdr:spPr>
    </xdr:pic>
    <xdr:clientData/>
  </xdr:twoCellAnchor>
  <xdr:twoCellAnchor editAs="oneCell">
    <xdr:from>
      <xdr:col>2</xdr:col>
      <xdr:colOff>47625</xdr:colOff>
      <xdr:row>110</xdr:row>
      <xdr:rowOff>154173</xdr:rowOff>
    </xdr:from>
    <xdr:to>
      <xdr:col>2</xdr:col>
      <xdr:colOff>2873149</xdr:colOff>
      <xdr:row>110</xdr:row>
      <xdr:rowOff>2743200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6"/>
        <a:stretch>
          <a:fillRect/>
        </a:stretch>
      </xdr:blipFill>
      <xdr:spPr>
        <a:xfrm>
          <a:off x="2200275" y="82107273"/>
          <a:ext cx="2825524" cy="25890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1EE89-9594-412C-8FD6-C0D8E501E839}">
  <sheetPr codeName="Sheet1"/>
  <dimension ref="A1:J53"/>
  <sheetViews>
    <sheetView view="pageBreakPreview" zoomScaleNormal="100" zoomScaleSheetLayoutView="100" workbookViewId="0">
      <selection activeCell="L21" sqref="L21"/>
    </sheetView>
  </sheetViews>
  <sheetFormatPr defaultRowHeight="12.75"/>
  <cols>
    <col min="1" max="1" width="4.7109375" style="65" customWidth="1"/>
    <col min="2" max="2" width="7.140625" style="65" customWidth="1"/>
    <col min="3" max="3" width="16.28515625" style="65" customWidth="1"/>
    <col min="4" max="4" width="15.85546875" style="65" customWidth="1"/>
    <col min="5" max="5" width="16.7109375" style="65" bestFit="1" customWidth="1"/>
    <col min="6" max="6" width="18" style="65" customWidth="1"/>
    <col min="7" max="7" width="18.42578125" style="65" customWidth="1"/>
    <col min="8" max="8" width="19" style="65" customWidth="1"/>
    <col min="9" max="9" width="17.28515625" style="65" customWidth="1"/>
    <col min="10" max="10" width="14" style="62" customWidth="1"/>
    <col min="11" max="16384" width="9.140625" style="62"/>
  </cols>
  <sheetData>
    <row r="1" spans="1:10">
      <c r="A1" s="92" t="s">
        <v>305</v>
      </c>
      <c r="B1" s="92"/>
      <c r="C1" s="92"/>
      <c r="D1" s="92"/>
      <c r="E1" s="92"/>
      <c r="F1" s="92"/>
      <c r="G1" s="92"/>
      <c r="H1" s="92"/>
      <c r="I1" s="92"/>
      <c r="J1" s="68"/>
    </row>
    <row r="2" spans="1:10">
      <c r="A2" s="69"/>
      <c r="B2" s="68"/>
      <c r="C2" s="68"/>
      <c r="D2" s="68"/>
      <c r="E2" s="68"/>
      <c r="F2" s="68"/>
      <c r="G2" s="68"/>
      <c r="H2" s="68"/>
      <c r="I2" s="68"/>
      <c r="J2" s="68"/>
    </row>
    <row r="3" spans="1:10">
      <c r="A3" s="67"/>
      <c r="B3" s="70" t="s">
        <v>255</v>
      </c>
      <c r="C3" s="62"/>
      <c r="D3" s="93"/>
      <c r="E3" s="93"/>
      <c r="F3" s="93"/>
      <c r="G3" s="93"/>
      <c r="H3" s="93"/>
      <c r="I3" s="68"/>
      <c r="J3" s="68"/>
    </row>
    <row r="4" spans="1:10">
      <c r="A4" s="67"/>
      <c r="B4" s="68"/>
      <c r="C4" s="68"/>
      <c r="D4" s="68"/>
      <c r="E4" s="68"/>
      <c r="F4" s="68"/>
      <c r="G4" s="68"/>
      <c r="H4" s="68"/>
      <c r="I4" s="68"/>
      <c r="J4" s="68"/>
    </row>
    <row r="5" spans="1:10">
      <c r="A5" s="67"/>
      <c r="B5" s="70" t="s">
        <v>256</v>
      </c>
      <c r="C5" s="68"/>
      <c r="D5" s="94"/>
      <c r="E5" s="94"/>
      <c r="F5" s="94"/>
      <c r="G5" s="94"/>
      <c r="H5" s="94"/>
      <c r="I5" s="68"/>
      <c r="J5" s="68"/>
    </row>
    <row r="6" spans="1:10">
      <c r="A6" s="67"/>
      <c r="B6" s="68"/>
      <c r="C6" s="68"/>
      <c r="D6" s="71"/>
      <c r="E6" s="71"/>
      <c r="F6" s="71"/>
      <c r="G6" s="71"/>
      <c r="H6" s="71"/>
      <c r="I6" s="68"/>
      <c r="J6" s="68"/>
    </row>
    <row r="7" spans="1:10">
      <c r="A7" s="67"/>
      <c r="B7" s="70" t="s">
        <v>285</v>
      </c>
      <c r="C7" s="68"/>
      <c r="D7" s="71"/>
      <c r="E7" s="71"/>
      <c r="F7" s="71"/>
      <c r="G7" s="71"/>
      <c r="H7" s="71"/>
      <c r="I7" s="68"/>
      <c r="J7" s="68"/>
    </row>
    <row r="8" spans="1:10">
      <c r="A8" s="67"/>
      <c r="B8" s="70"/>
      <c r="C8" s="68"/>
      <c r="D8" s="68"/>
      <c r="E8" s="68"/>
      <c r="F8" s="68"/>
      <c r="G8" s="68"/>
      <c r="H8" s="68"/>
      <c r="I8" s="68"/>
      <c r="J8" s="68"/>
    </row>
    <row r="9" spans="1:10" ht="13.5" thickBot="1">
      <c r="A9" s="68"/>
      <c r="B9" s="72" t="s">
        <v>257</v>
      </c>
      <c r="C9" s="70" t="s">
        <v>258</v>
      </c>
      <c r="D9" s="68"/>
      <c r="E9" s="68"/>
      <c r="F9" s="68"/>
      <c r="G9" s="68"/>
      <c r="H9" s="68"/>
      <c r="I9" s="68"/>
      <c r="J9" s="68"/>
    </row>
    <row r="10" spans="1:10" ht="100.5" customHeight="1" thickBot="1">
      <c r="A10" s="73"/>
      <c r="B10" s="68"/>
      <c r="C10" s="95" t="s">
        <v>259</v>
      </c>
      <c r="D10" s="96"/>
      <c r="E10" s="96"/>
      <c r="F10" s="96"/>
      <c r="G10" s="96"/>
      <c r="H10" s="97"/>
      <c r="I10" s="68"/>
      <c r="J10" s="68"/>
    </row>
    <row r="11" spans="1:10" ht="15.75" customHeight="1">
      <c r="A11" s="73"/>
      <c r="B11" s="68"/>
      <c r="C11" s="68"/>
      <c r="D11" s="68"/>
      <c r="E11" s="68"/>
      <c r="F11" s="68"/>
      <c r="G11" s="68"/>
      <c r="H11" s="68"/>
      <c r="I11" s="68"/>
      <c r="J11" s="68"/>
    </row>
    <row r="12" spans="1:10">
      <c r="A12" s="73"/>
      <c r="B12" s="72" t="s">
        <v>260</v>
      </c>
      <c r="C12" s="70" t="s">
        <v>263</v>
      </c>
      <c r="D12" s="68"/>
      <c r="E12" s="68"/>
      <c r="F12" s="68"/>
      <c r="G12" s="68"/>
      <c r="H12" s="68"/>
      <c r="I12" s="68"/>
      <c r="J12" s="68"/>
    </row>
    <row r="13" spans="1:10">
      <c r="A13" s="73"/>
      <c r="B13" s="72"/>
      <c r="C13" s="70"/>
      <c r="D13" s="68"/>
      <c r="E13" s="68"/>
      <c r="F13" s="68"/>
      <c r="G13" s="68"/>
      <c r="H13" s="62"/>
      <c r="I13" s="68"/>
      <c r="J13" s="68"/>
    </row>
    <row r="14" spans="1:10">
      <c r="A14" s="73"/>
      <c r="B14" s="72"/>
      <c r="C14" s="70" t="s">
        <v>303</v>
      </c>
      <c r="D14" s="68"/>
      <c r="E14" s="68" t="s">
        <v>264</v>
      </c>
      <c r="F14" s="74"/>
      <c r="G14" s="68" t="s">
        <v>304</v>
      </c>
      <c r="H14" s="68"/>
      <c r="I14" s="68"/>
      <c r="J14" s="68"/>
    </row>
    <row r="15" spans="1:10">
      <c r="A15" s="73"/>
      <c r="B15" s="72"/>
      <c r="C15" s="68"/>
      <c r="D15" s="68"/>
      <c r="E15" s="68" t="s">
        <v>265</v>
      </c>
      <c r="F15" s="75"/>
      <c r="G15" s="68" t="s">
        <v>304</v>
      </c>
      <c r="H15" s="68"/>
      <c r="I15" s="68"/>
      <c r="J15" s="68"/>
    </row>
    <row r="16" spans="1:10">
      <c r="A16" s="73"/>
      <c r="B16" s="72"/>
      <c r="C16" s="70" t="s">
        <v>293</v>
      </c>
      <c r="D16" s="68"/>
      <c r="E16" s="68"/>
      <c r="F16" s="75"/>
      <c r="G16" s="68" t="s">
        <v>304</v>
      </c>
      <c r="H16" s="68"/>
      <c r="I16" s="68"/>
      <c r="J16" s="68"/>
    </row>
    <row r="17" spans="1:10">
      <c r="A17" s="73"/>
      <c r="B17" s="72"/>
      <c r="C17" s="70"/>
      <c r="D17" s="68"/>
      <c r="E17" s="68"/>
      <c r="F17" s="76"/>
      <c r="G17" s="68"/>
      <c r="H17" s="68"/>
      <c r="I17" s="68"/>
      <c r="J17" s="68"/>
    </row>
    <row r="18" spans="1:10">
      <c r="A18" s="73"/>
      <c r="B18" s="72"/>
      <c r="C18" s="70" t="s">
        <v>297</v>
      </c>
      <c r="D18" s="68"/>
      <c r="E18" s="68"/>
      <c r="F18" s="76"/>
      <c r="G18" s="68"/>
      <c r="H18" s="68"/>
      <c r="I18" s="68"/>
      <c r="J18" s="68"/>
    </row>
    <row r="19" spans="1:10">
      <c r="A19" s="73"/>
      <c r="B19" s="72"/>
      <c r="C19" s="70"/>
      <c r="D19" s="68"/>
      <c r="E19" s="68"/>
      <c r="F19" s="76"/>
      <c r="G19" s="77" t="s">
        <v>299</v>
      </c>
      <c r="H19" s="78"/>
      <c r="I19" s="67" t="s">
        <v>300</v>
      </c>
    </row>
    <row r="20" spans="1:10">
      <c r="A20" s="73"/>
      <c r="B20" s="79" t="s">
        <v>298</v>
      </c>
      <c r="C20" s="68"/>
      <c r="D20" s="68"/>
      <c r="E20" s="68"/>
      <c r="F20" s="76"/>
      <c r="G20" s="77" t="s">
        <v>299</v>
      </c>
      <c r="H20" s="78"/>
      <c r="I20" s="67" t="s">
        <v>300</v>
      </c>
    </row>
    <row r="21" spans="1:10">
      <c r="A21" s="73"/>
      <c r="B21" s="79" t="s">
        <v>298</v>
      </c>
      <c r="C21" s="68"/>
      <c r="D21" s="67" t="s">
        <v>301</v>
      </c>
      <c r="E21" s="94"/>
      <c r="F21" s="94"/>
      <c r="G21" s="77" t="s">
        <v>302</v>
      </c>
      <c r="H21" s="78"/>
      <c r="I21" s="67" t="s">
        <v>300</v>
      </c>
    </row>
    <row r="22" spans="1:10">
      <c r="A22" s="73"/>
      <c r="B22" s="72"/>
      <c r="C22" s="68"/>
      <c r="D22" s="68"/>
      <c r="E22" s="68"/>
      <c r="F22" s="91"/>
      <c r="G22" s="91"/>
      <c r="H22" s="91"/>
      <c r="I22" s="68"/>
      <c r="J22" s="68"/>
    </row>
    <row r="23" spans="1:10">
      <c r="A23" s="73"/>
      <c r="B23" s="72" t="s">
        <v>261</v>
      </c>
      <c r="C23" s="70" t="s">
        <v>269</v>
      </c>
      <c r="D23" s="68"/>
      <c r="E23" s="68"/>
      <c r="F23" s="91"/>
      <c r="G23" s="91"/>
      <c r="H23" s="91"/>
      <c r="I23" s="68"/>
      <c r="J23" s="68"/>
    </row>
    <row r="24" spans="1:10">
      <c r="A24" s="68"/>
      <c r="B24" s="68"/>
      <c r="C24" s="68"/>
      <c r="D24" s="68"/>
      <c r="E24" s="68"/>
      <c r="F24" s="68"/>
      <c r="G24" s="68"/>
      <c r="H24" s="68"/>
      <c r="I24" s="68"/>
      <c r="J24" s="68"/>
    </row>
    <row r="25" spans="1:10">
      <c r="A25" s="68"/>
      <c r="B25" s="72" t="s">
        <v>262</v>
      </c>
      <c r="C25" s="70" t="s">
        <v>294</v>
      </c>
      <c r="D25" s="68"/>
      <c r="E25" s="68"/>
      <c r="F25" s="68"/>
      <c r="G25" s="68"/>
      <c r="H25" s="68"/>
      <c r="I25" s="68"/>
      <c r="J25" s="68"/>
    </row>
    <row r="26" spans="1:10" ht="4.5" customHeight="1">
      <c r="A26" s="68"/>
      <c r="B26" s="68"/>
      <c r="C26" s="68"/>
      <c r="D26" s="68"/>
      <c r="E26" s="68"/>
      <c r="F26" s="68"/>
      <c r="G26" s="68"/>
      <c r="H26" s="68"/>
      <c r="I26" s="68"/>
      <c r="J26" s="68"/>
    </row>
    <row r="27" spans="1:10" ht="14.25">
      <c r="A27" s="68"/>
      <c r="B27" s="68"/>
      <c r="C27" s="80" t="s">
        <v>296</v>
      </c>
      <c r="D27" s="80" t="s">
        <v>322</v>
      </c>
      <c r="E27" s="90" t="s">
        <v>271</v>
      </c>
      <c r="F27" s="90"/>
      <c r="G27" s="90" t="s">
        <v>272</v>
      </c>
      <c r="H27" s="90"/>
      <c r="I27" s="80" t="s">
        <v>273</v>
      </c>
      <c r="J27" s="68"/>
    </row>
    <row r="28" spans="1:10">
      <c r="A28" s="68"/>
      <c r="B28" s="68"/>
      <c r="C28" s="81"/>
      <c r="D28" s="81"/>
      <c r="E28" s="82"/>
      <c r="F28" s="82"/>
      <c r="G28" s="82"/>
      <c r="H28" s="82"/>
      <c r="I28" s="82"/>
      <c r="J28" s="68"/>
    </row>
    <row r="29" spans="1:10">
      <c r="A29" s="68"/>
      <c r="B29" s="68"/>
      <c r="C29" s="81"/>
      <c r="D29" s="81"/>
      <c r="E29" s="82"/>
      <c r="F29" s="82"/>
      <c r="G29" s="82"/>
      <c r="H29" s="82"/>
      <c r="I29" s="82"/>
      <c r="J29" s="68"/>
    </row>
    <row r="30" spans="1:10">
      <c r="A30" s="68"/>
      <c r="B30" s="68"/>
      <c r="C30" s="81"/>
      <c r="D30" s="81"/>
      <c r="E30" s="82"/>
      <c r="F30" s="82"/>
      <c r="G30" s="82"/>
      <c r="H30" s="82"/>
      <c r="I30" s="82"/>
      <c r="J30" s="68"/>
    </row>
    <row r="31" spans="1:10">
      <c r="A31" s="68"/>
      <c r="B31" s="68"/>
      <c r="C31" s="81"/>
      <c r="D31" s="81"/>
      <c r="E31" s="82"/>
      <c r="F31" s="82"/>
      <c r="G31" s="82"/>
      <c r="H31" s="82"/>
      <c r="I31" s="82"/>
      <c r="J31" s="68"/>
    </row>
    <row r="32" spans="1:10">
      <c r="A32" s="68"/>
      <c r="B32" s="68"/>
      <c r="C32" s="81"/>
      <c r="D32" s="81"/>
      <c r="E32" s="82"/>
      <c r="F32" s="82"/>
      <c r="G32" s="82"/>
      <c r="H32" s="82"/>
      <c r="I32" s="82"/>
      <c r="J32" s="68"/>
    </row>
    <row r="33" spans="1:10">
      <c r="A33" s="68"/>
      <c r="B33" s="68"/>
      <c r="C33" s="81"/>
      <c r="D33" s="81"/>
      <c r="E33" s="82"/>
      <c r="F33" s="82"/>
      <c r="G33" s="82"/>
      <c r="H33" s="82"/>
      <c r="I33" s="82"/>
      <c r="J33" s="68"/>
    </row>
    <row r="34" spans="1:10">
      <c r="A34" s="68"/>
      <c r="B34" s="68"/>
      <c r="C34" s="81"/>
      <c r="D34" s="81"/>
      <c r="E34" s="82"/>
      <c r="G34" s="82"/>
      <c r="H34" s="82"/>
      <c r="I34" s="82"/>
      <c r="J34" s="68"/>
    </row>
    <row r="35" spans="1:10">
      <c r="A35" s="68"/>
      <c r="B35" s="68"/>
      <c r="C35" s="81"/>
      <c r="D35" s="81"/>
      <c r="E35" s="82"/>
      <c r="F35" s="82"/>
      <c r="G35" s="82"/>
      <c r="H35" s="82"/>
      <c r="I35" s="82"/>
      <c r="J35" s="68"/>
    </row>
    <row r="36" spans="1:10">
      <c r="A36" s="68"/>
      <c r="B36" s="68"/>
      <c r="C36" s="81"/>
      <c r="D36" s="81"/>
      <c r="E36" s="82"/>
      <c r="F36" s="82"/>
      <c r="G36" s="82"/>
      <c r="H36" s="82"/>
      <c r="I36" s="82"/>
      <c r="J36" s="68"/>
    </row>
    <row r="37" spans="1:10">
      <c r="A37" s="68"/>
      <c r="B37" s="68"/>
      <c r="C37" s="81"/>
      <c r="D37" s="81"/>
      <c r="E37" s="81"/>
      <c r="F37" s="82"/>
      <c r="G37" s="81"/>
      <c r="H37" s="82"/>
      <c r="I37" s="81"/>
      <c r="J37" s="68"/>
    </row>
    <row r="38" spans="1:10" ht="14.25">
      <c r="A38" s="68"/>
      <c r="B38" s="68"/>
      <c r="C38" s="83" t="s">
        <v>295</v>
      </c>
      <c r="D38" s="84">
        <f>SUM(D28:D37)</f>
        <v>0</v>
      </c>
      <c r="E38" s="85" t="s">
        <v>323</v>
      </c>
      <c r="F38" s="68"/>
      <c r="G38" s="68"/>
      <c r="H38" s="68"/>
      <c r="I38" s="68"/>
      <c r="J38" s="68"/>
    </row>
    <row r="39" spans="1:10">
      <c r="A39" s="68"/>
      <c r="B39" s="68"/>
      <c r="C39" s="86" t="s">
        <v>274</v>
      </c>
      <c r="D39" s="87"/>
      <c r="E39" s="88"/>
      <c r="F39" s="68"/>
      <c r="G39" s="68"/>
      <c r="H39" s="68"/>
      <c r="I39" s="68"/>
      <c r="J39" s="68"/>
    </row>
    <row r="40" spans="1:10">
      <c r="A40" s="89"/>
      <c r="B40" s="89"/>
      <c r="C40" s="89"/>
      <c r="D40" s="89"/>
      <c r="E40" s="89"/>
      <c r="F40" s="89"/>
      <c r="G40" s="89"/>
      <c r="H40" s="89"/>
      <c r="I40" s="89"/>
    </row>
    <row r="53" spans="1:1">
      <c r="A53" s="66"/>
    </row>
  </sheetData>
  <sheetProtection selectLockedCells="1"/>
  <protectedRanges>
    <protectedRange sqref="C10" name="Range4"/>
    <protectedRange algorithmName="SHA-512" hashValue="Scrj8bWZpch4ofCocMxnFE5bbZP2LfhYIf2jP3Fr+qCv/xUBfiUaNLnWU7srSYoB8hgZ7GxmUTcbtryJ19E30A==" saltValue="bb5Xc+tqVjAe75qgK0uTWA==" spinCount="100000" sqref="D3 D5:D7 F22:H23 D12:D13" name="Range1" securityDescriptor="O:WDG:WDD:(A;;CC;;;WD)"/>
  </protectedRanges>
  <dataConsolidate/>
  <mergeCells count="9">
    <mergeCell ref="E27:F27"/>
    <mergeCell ref="G27:H27"/>
    <mergeCell ref="F22:H22"/>
    <mergeCell ref="F23:H23"/>
    <mergeCell ref="A1:I1"/>
    <mergeCell ref="D3:H3"/>
    <mergeCell ref="D5:H5"/>
    <mergeCell ref="C10:H10"/>
    <mergeCell ref="E21:F21"/>
  </mergeCells>
  <dataValidations count="6">
    <dataValidation type="decimal" allowBlank="1" showInputMessage="1" showErrorMessage="1" sqref="D12:D13" xr:uid="{708987A3-A404-49AB-8CA3-4CBC5C600BBB}">
      <formula1>0.1</formula1>
      <formula2>9999999999</formula2>
    </dataValidation>
    <dataValidation type="decimal" allowBlank="1" showInputMessage="1" showErrorMessage="1" sqref="D28:D37" xr:uid="{E4434EB0-4396-48F4-A6A2-29731658D9D1}">
      <formula1>0</formula1>
      <formula2>1000000</formula2>
    </dataValidation>
    <dataValidation type="date" operator="greaterThanOrEqual" allowBlank="1" showInputMessage="1" showErrorMessage="1" sqref="F15:F16" xr:uid="{7268889C-1FF9-46B7-A9F5-D59C8403D30E}">
      <formula1>F14</formula1>
    </dataValidation>
    <dataValidation type="date" operator="greaterThanOrEqual" allowBlank="1" showInputMessage="1" showErrorMessage="1" sqref="H19" xr:uid="{436C9B0E-D880-4330-B243-D714BD24FEC4}">
      <formula1>F15</formula1>
    </dataValidation>
    <dataValidation type="date" operator="greaterThanOrEqual" allowBlank="1" showInputMessage="1" showErrorMessage="1" sqref="H20" xr:uid="{0344EBF4-50E1-4BB0-9428-9B6F0E7E4B94}">
      <formula1>F15</formula1>
    </dataValidation>
    <dataValidation type="date" operator="greaterThanOrEqual" allowBlank="1" showInputMessage="1" showErrorMessage="1" sqref="H21" xr:uid="{6739D824-D184-48FB-8CA2-4FE47E4B07BC}">
      <formula1>F15</formula1>
    </dataValidation>
  </dataValidations>
  <pageMargins left="0.7" right="0.7" top="0.75" bottom="0.7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23</xdr:row>
                    <xdr:rowOff>0</xdr:rowOff>
                  </from>
                  <to>
                    <xdr:col>0</xdr:col>
                    <xdr:colOff>19050</xdr:colOff>
                    <xdr:row>26</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0</xdr:colOff>
                    <xdr:row>23</xdr:row>
                    <xdr:rowOff>0</xdr:rowOff>
                  </from>
                  <to>
                    <xdr:col>0</xdr:col>
                    <xdr:colOff>38100</xdr:colOff>
                    <xdr:row>27</xdr:row>
                    <xdr:rowOff>9525</xdr:rowOff>
                  </to>
                </anchor>
              </controlPr>
            </control>
          </mc:Choice>
        </mc:AlternateContent>
        <mc:AlternateContent xmlns:mc="http://schemas.openxmlformats.org/markup-compatibility/2006">
          <mc:Choice Requires="x14">
            <control shapeId="4103" r:id="rId6" name="Drop Down 7">
              <controlPr defaultSize="0" autoLine="0" autoPict="0" macro="[0]!DropDown7_Change" altText="">
                <anchor moveWithCells="1">
                  <from>
                    <xdr:col>5</xdr:col>
                    <xdr:colOff>9525</xdr:colOff>
                    <xdr:row>11</xdr:row>
                    <xdr:rowOff>28575</xdr:rowOff>
                  </from>
                  <to>
                    <xdr:col>6</xdr:col>
                    <xdr:colOff>304800</xdr:colOff>
                    <xdr:row>12</xdr:row>
                    <xdr:rowOff>9525</xdr:rowOff>
                  </to>
                </anchor>
              </controlPr>
            </control>
          </mc:Choice>
        </mc:AlternateContent>
        <mc:AlternateContent xmlns:mc="http://schemas.openxmlformats.org/markup-compatibility/2006">
          <mc:Choice Requires="x14">
            <control shapeId="4104" r:id="rId7" name="Drop Down 8">
              <controlPr defaultSize="0" autoLine="0" autoPict="0" altText="">
                <anchor moveWithCells="1">
                  <from>
                    <xdr:col>5</xdr:col>
                    <xdr:colOff>9525</xdr:colOff>
                    <xdr:row>22</xdr:row>
                    <xdr:rowOff>9525</xdr:rowOff>
                  </from>
                  <to>
                    <xdr:col>6</xdr:col>
                    <xdr:colOff>276225</xdr:colOff>
                    <xdr:row>22</xdr:row>
                    <xdr:rowOff>152400</xdr:rowOff>
                  </to>
                </anchor>
              </controlPr>
            </control>
          </mc:Choice>
        </mc:AlternateContent>
        <mc:AlternateContent xmlns:mc="http://schemas.openxmlformats.org/markup-compatibility/2006">
          <mc:Choice Requires="x14">
            <control shapeId="4107" r:id="rId8" name="Drop Down 11">
              <controlPr defaultSize="0" autoLine="0" autoPict="0">
                <anchor moveWithCells="1">
                  <from>
                    <xdr:col>2</xdr:col>
                    <xdr:colOff>1085850</xdr:colOff>
                    <xdr:row>6</xdr:row>
                    <xdr:rowOff>38100</xdr:rowOff>
                  </from>
                  <to>
                    <xdr:col>6</xdr:col>
                    <xdr:colOff>333375</xdr:colOff>
                    <xdr:row>7</xdr:row>
                    <xdr:rowOff>57150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1</xdr:col>
                    <xdr:colOff>466725</xdr:colOff>
                    <xdr:row>17</xdr:row>
                    <xdr:rowOff>161925</xdr:rowOff>
                  </from>
                  <to>
                    <xdr:col>6</xdr:col>
                    <xdr:colOff>266700</xdr:colOff>
                    <xdr:row>19</xdr:row>
                    <xdr:rowOff>57150</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1</xdr:col>
                    <xdr:colOff>466725</xdr:colOff>
                    <xdr:row>18</xdr:row>
                    <xdr:rowOff>152400</xdr:rowOff>
                  </from>
                  <to>
                    <xdr:col>6</xdr:col>
                    <xdr:colOff>266700</xdr:colOff>
                    <xdr:row>20</xdr:row>
                    <xdr:rowOff>66675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1</xdr:col>
                    <xdr:colOff>466725</xdr:colOff>
                    <xdr:row>19</xdr:row>
                    <xdr:rowOff>171450</xdr:rowOff>
                  </from>
                  <to>
                    <xdr:col>2</xdr:col>
                    <xdr:colOff>1038225</xdr:colOff>
                    <xdr:row>21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ED2CC35-6114-4BF5-BA9B-4EE2D6FF0A89}">
          <x14:formula1>
            <xm:f>'Pull down list'!$D$2:$D$4</xm:f>
          </x14:formula1>
          <xm:sqref>H28:H37 F28:F33 F35:F37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206-E536-42F2-8F12-09C78BA2D8DA}">
  <sheetPr codeName="Sheet2">
    <pageSetUpPr fitToPage="1"/>
  </sheetPr>
  <dimension ref="A1:J148"/>
  <sheetViews>
    <sheetView tabSelected="1" view="pageBreakPreview" topLeftCell="A90" zoomScale="85" zoomScaleNormal="85" zoomScaleSheetLayoutView="85" workbookViewId="0">
      <selection activeCell="A99" sqref="A99:C99"/>
    </sheetView>
  </sheetViews>
  <sheetFormatPr defaultColWidth="9.140625" defaultRowHeight="12"/>
  <cols>
    <col min="1" max="1" width="12.85546875" style="38" bestFit="1" customWidth="1"/>
    <col min="2" max="2" width="19.42578125" style="42" customWidth="1"/>
    <col min="3" max="3" width="85.7109375" style="3" customWidth="1"/>
    <col min="4" max="4" width="11.7109375" style="3" hidden="1" customWidth="1"/>
    <col min="5" max="5" width="12.140625" style="3" customWidth="1"/>
    <col min="6" max="6" width="17.5703125" style="3" bestFit="1" customWidth="1"/>
    <col min="7" max="7" width="11.140625" style="24" hidden="1" customWidth="1"/>
    <col min="8" max="8" width="12.140625" style="29" bestFit="1" customWidth="1"/>
    <col min="9" max="9" width="17.5703125" style="29" bestFit="1" customWidth="1"/>
    <col min="10" max="10" width="6.28515625" style="29" customWidth="1"/>
    <col min="11" max="11" width="9.140625" style="3"/>
    <col min="12" max="12" width="9.140625" style="3" customWidth="1"/>
    <col min="13" max="16384" width="9.140625" style="3"/>
  </cols>
  <sheetData>
    <row r="1" spans="1:10" s="2" customFormat="1">
      <c r="A1" s="123" t="s">
        <v>0</v>
      </c>
      <c r="B1" s="123"/>
      <c r="G1" s="24"/>
      <c r="H1" s="29"/>
      <c r="I1" s="29"/>
      <c r="J1" s="29"/>
    </row>
    <row r="3" spans="1:10" ht="15.75" customHeight="1">
      <c r="A3" s="103" t="s">
        <v>178</v>
      </c>
      <c r="B3" s="103" t="s">
        <v>179</v>
      </c>
      <c r="C3" s="103" t="s">
        <v>1</v>
      </c>
      <c r="D3" s="111" t="s">
        <v>2</v>
      </c>
      <c r="E3" s="115" t="s">
        <v>145</v>
      </c>
      <c r="F3" s="115"/>
      <c r="G3" s="115" t="s">
        <v>3</v>
      </c>
      <c r="H3" s="127" t="s">
        <v>146</v>
      </c>
      <c r="I3" s="127"/>
      <c r="J3" s="127"/>
    </row>
    <row r="4" spans="1:10" ht="12" customHeight="1">
      <c r="A4" s="103"/>
      <c r="B4" s="103"/>
      <c r="C4" s="103"/>
      <c r="D4" s="112"/>
      <c r="E4" s="22" t="s">
        <v>129</v>
      </c>
      <c r="F4" s="22" t="s">
        <v>130</v>
      </c>
      <c r="G4" s="115"/>
      <c r="H4" s="22" t="s">
        <v>129</v>
      </c>
      <c r="I4" s="22" t="s">
        <v>130</v>
      </c>
      <c r="J4" s="22" t="s">
        <v>131</v>
      </c>
    </row>
    <row r="5" spans="1:10" s="5" customFormat="1" ht="14.25">
      <c r="A5" s="124" t="s">
        <v>216</v>
      </c>
      <c r="B5" s="124"/>
      <c r="C5" s="124"/>
      <c r="D5" s="45"/>
      <c r="E5" s="45">
        <f>SUM(E6,E8,E9,E10,E11,E13,E14,E15,E16,E17,E18,E19)</f>
        <v>17</v>
      </c>
      <c r="F5" s="45">
        <f>SUM(F6,F8,F9,F10,F11,F13,F14,F16,F17,F18,F19)</f>
        <v>7</v>
      </c>
      <c r="G5" s="45" t="s">
        <v>147</v>
      </c>
      <c r="H5" s="126"/>
      <c r="I5" s="126"/>
      <c r="J5" s="126"/>
    </row>
    <row r="6" spans="1:10" ht="84">
      <c r="A6" s="21" t="s">
        <v>186</v>
      </c>
      <c r="B6" s="32" t="s">
        <v>127</v>
      </c>
      <c r="C6" s="20" t="s">
        <v>224</v>
      </c>
      <c r="D6" s="49" t="s">
        <v>128</v>
      </c>
      <c r="E6" s="23">
        <v>1</v>
      </c>
      <c r="F6" s="23">
        <v>0</v>
      </c>
      <c r="G6" s="25" t="s">
        <v>5</v>
      </c>
      <c r="H6" s="25">
        <v>1</v>
      </c>
      <c r="I6" s="51">
        <v>0</v>
      </c>
      <c r="J6" s="23">
        <f>SUM(H6+I6*1.2)</f>
        <v>1</v>
      </c>
    </row>
    <row r="7" spans="1:10" ht="24">
      <c r="A7" s="35" t="s">
        <v>132</v>
      </c>
      <c r="B7" s="36" t="s">
        <v>133</v>
      </c>
      <c r="C7" s="108" t="s">
        <v>306</v>
      </c>
      <c r="D7" s="108"/>
      <c r="E7" s="108"/>
      <c r="F7" s="108"/>
      <c r="G7" s="108"/>
      <c r="H7" s="108"/>
      <c r="I7" s="108"/>
      <c r="J7" s="108"/>
    </row>
    <row r="8" spans="1:10" ht="72">
      <c r="A8" s="33" t="s">
        <v>134</v>
      </c>
      <c r="B8" s="32" t="s">
        <v>135</v>
      </c>
      <c r="C8" s="20" t="s">
        <v>225</v>
      </c>
      <c r="D8" s="49" t="s">
        <v>128</v>
      </c>
      <c r="E8" s="23">
        <v>1</v>
      </c>
      <c r="F8" s="23">
        <v>0</v>
      </c>
      <c r="G8" s="25" t="s">
        <v>5</v>
      </c>
      <c r="H8" s="25">
        <v>1</v>
      </c>
      <c r="I8" s="51">
        <v>0</v>
      </c>
      <c r="J8" s="23">
        <f>SUM(H8+I8*1.2)</f>
        <v>1</v>
      </c>
    </row>
    <row r="9" spans="1:10" ht="120">
      <c r="A9" s="33" t="s">
        <v>48</v>
      </c>
      <c r="B9" s="32" t="s">
        <v>6</v>
      </c>
      <c r="C9" s="20" t="s">
        <v>226</v>
      </c>
      <c r="D9" s="49" t="s">
        <v>128</v>
      </c>
      <c r="E9" s="23">
        <v>1</v>
      </c>
      <c r="F9" s="23">
        <v>1</v>
      </c>
      <c r="G9" s="25" t="s">
        <v>5</v>
      </c>
      <c r="H9" s="25">
        <v>1</v>
      </c>
      <c r="I9" s="25">
        <v>1</v>
      </c>
      <c r="J9" s="23">
        <f t="shared" ref="J9:J10" si="0">SUM(H9+I9*1.2)</f>
        <v>2.2000000000000002</v>
      </c>
    </row>
    <row r="10" spans="1:10" ht="216">
      <c r="A10" s="33" t="s">
        <v>49</v>
      </c>
      <c r="B10" s="32" t="s">
        <v>50</v>
      </c>
      <c r="C10" s="20" t="s">
        <v>324</v>
      </c>
      <c r="D10" s="49" t="s">
        <v>128</v>
      </c>
      <c r="E10" s="23">
        <v>0</v>
      </c>
      <c r="F10" s="23">
        <v>3</v>
      </c>
      <c r="G10" s="25" t="s">
        <v>5</v>
      </c>
      <c r="H10" s="51">
        <v>0</v>
      </c>
      <c r="I10" s="25">
        <v>3</v>
      </c>
      <c r="J10" s="23">
        <f t="shared" si="0"/>
        <v>3.5999999999999996</v>
      </c>
    </row>
    <row r="11" spans="1:10" ht="72">
      <c r="A11" s="33" t="s">
        <v>51</v>
      </c>
      <c r="B11" s="32" t="s">
        <v>7</v>
      </c>
      <c r="C11" s="20" t="s">
        <v>227</v>
      </c>
      <c r="D11" s="49" t="s">
        <v>128</v>
      </c>
      <c r="E11" s="23">
        <v>2</v>
      </c>
      <c r="F11" s="23">
        <v>0</v>
      </c>
      <c r="G11" s="25" t="s">
        <v>5</v>
      </c>
      <c r="H11" s="25">
        <v>2</v>
      </c>
      <c r="I11" s="51">
        <v>0</v>
      </c>
      <c r="J11" s="23">
        <f>SUM(H11+I11*1.2)</f>
        <v>2</v>
      </c>
    </row>
    <row r="12" spans="1:10">
      <c r="A12" s="35" t="s">
        <v>52</v>
      </c>
      <c r="B12" s="36" t="s">
        <v>136</v>
      </c>
      <c r="C12" s="108" t="s">
        <v>306</v>
      </c>
      <c r="D12" s="108"/>
      <c r="E12" s="108"/>
      <c r="F12" s="108"/>
      <c r="G12" s="108"/>
      <c r="H12" s="108"/>
      <c r="I12" s="108"/>
      <c r="J12" s="108"/>
    </row>
    <row r="13" spans="1:10" ht="288">
      <c r="A13" s="33" t="s">
        <v>53</v>
      </c>
      <c r="B13" s="32" t="s">
        <v>137</v>
      </c>
      <c r="C13" s="20" t="s">
        <v>228</v>
      </c>
      <c r="D13" s="49" t="s">
        <v>128</v>
      </c>
      <c r="E13" s="23">
        <v>3</v>
      </c>
      <c r="F13" s="23">
        <v>0</v>
      </c>
      <c r="G13" s="25" t="s">
        <v>5</v>
      </c>
      <c r="H13" s="25">
        <v>3</v>
      </c>
      <c r="I13" s="51">
        <v>0</v>
      </c>
      <c r="J13" s="23">
        <f>SUM(H13+I13*1.2)</f>
        <v>3</v>
      </c>
    </row>
    <row r="14" spans="1:10" ht="84">
      <c r="A14" s="33" t="s">
        <v>54</v>
      </c>
      <c r="B14" s="32" t="s">
        <v>138</v>
      </c>
      <c r="C14" s="20" t="s">
        <v>229</v>
      </c>
      <c r="D14" s="49" t="s">
        <v>128</v>
      </c>
      <c r="E14" s="23">
        <v>0</v>
      </c>
      <c r="F14" s="23">
        <v>1</v>
      </c>
      <c r="G14" s="25" t="s">
        <v>5</v>
      </c>
      <c r="H14" s="51">
        <v>0</v>
      </c>
      <c r="I14" s="25">
        <v>1</v>
      </c>
      <c r="J14" s="23">
        <f>SUM(H14+I14*1.2)</f>
        <v>1.2</v>
      </c>
    </row>
    <row r="15" spans="1:10" ht="180">
      <c r="A15" s="54" t="s">
        <v>139</v>
      </c>
      <c r="B15" s="34" t="s">
        <v>8</v>
      </c>
      <c r="C15" s="20" t="s">
        <v>223</v>
      </c>
      <c r="D15" s="49" t="s">
        <v>128</v>
      </c>
      <c r="E15" s="23">
        <v>3</v>
      </c>
      <c r="F15" s="23">
        <v>0</v>
      </c>
      <c r="G15" s="25" t="s">
        <v>5</v>
      </c>
      <c r="H15" s="25">
        <v>3</v>
      </c>
      <c r="I15" s="51">
        <v>0</v>
      </c>
      <c r="J15" s="23">
        <f>SUM(H15+I15*1.2)</f>
        <v>3</v>
      </c>
    </row>
    <row r="16" spans="1:10" ht="120">
      <c r="A16" s="52" t="s">
        <v>55</v>
      </c>
      <c r="B16" s="34" t="s">
        <v>9</v>
      </c>
      <c r="C16" s="20" t="s">
        <v>230</v>
      </c>
      <c r="D16" s="49" t="s">
        <v>128</v>
      </c>
      <c r="E16" s="23">
        <v>1</v>
      </c>
      <c r="F16" s="23">
        <v>2</v>
      </c>
      <c r="G16" s="25" t="s">
        <v>5</v>
      </c>
      <c r="H16" s="25">
        <v>1</v>
      </c>
      <c r="I16" s="25">
        <v>2</v>
      </c>
      <c r="J16" s="23">
        <f t="shared" ref="J16" si="1">SUM(H16+I16*1.2)</f>
        <v>3.4</v>
      </c>
    </row>
    <row r="17" spans="1:10" ht="108">
      <c r="A17" s="21" t="s">
        <v>56</v>
      </c>
      <c r="B17" s="34" t="s">
        <v>10</v>
      </c>
      <c r="C17" s="20" t="s">
        <v>231</v>
      </c>
      <c r="D17" s="49" t="s">
        <v>128</v>
      </c>
      <c r="E17" s="23">
        <v>2</v>
      </c>
      <c r="F17" s="23">
        <v>0</v>
      </c>
      <c r="G17" s="25" t="s">
        <v>5</v>
      </c>
      <c r="H17" s="25">
        <v>2</v>
      </c>
      <c r="I17" s="51">
        <v>0</v>
      </c>
      <c r="J17" s="23">
        <f>SUM(H17+I17*1.2)</f>
        <v>2</v>
      </c>
    </row>
    <row r="18" spans="1:10" ht="24">
      <c r="A18" s="21" t="s">
        <v>57</v>
      </c>
      <c r="B18" s="32" t="s">
        <v>58</v>
      </c>
      <c r="C18" s="20" t="s">
        <v>232</v>
      </c>
      <c r="D18" s="49" t="s">
        <v>128</v>
      </c>
      <c r="E18" s="23">
        <v>1</v>
      </c>
      <c r="F18" s="23">
        <v>0</v>
      </c>
      <c r="G18" s="25" t="s">
        <v>5</v>
      </c>
      <c r="H18" s="25">
        <v>1</v>
      </c>
      <c r="I18" s="51">
        <v>0</v>
      </c>
      <c r="J18" s="23">
        <f>SUM(H18+I18*1.2)</f>
        <v>1</v>
      </c>
    </row>
    <row r="19" spans="1:10" ht="132">
      <c r="A19" s="21" t="s">
        <v>59</v>
      </c>
      <c r="B19" s="34" t="s">
        <v>11</v>
      </c>
      <c r="C19" s="20" t="s">
        <v>307</v>
      </c>
      <c r="D19" s="49" t="s">
        <v>128</v>
      </c>
      <c r="E19" s="23">
        <v>2</v>
      </c>
      <c r="F19" s="23">
        <v>0</v>
      </c>
      <c r="G19" s="25" t="s">
        <v>5</v>
      </c>
      <c r="H19" s="25">
        <v>2</v>
      </c>
      <c r="I19" s="51">
        <v>0</v>
      </c>
      <c r="J19" s="23">
        <f>SUM(H19+I19*1.2)</f>
        <v>2</v>
      </c>
    </row>
    <row r="20" spans="1:10" ht="36">
      <c r="A20" s="37" t="s">
        <v>60</v>
      </c>
      <c r="B20" s="36" t="s">
        <v>140</v>
      </c>
      <c r="C20" s="108" t="s">
        <v>306</v>
      </c>
      <c r="D20" s="108"/>
      <c r="E20" s="108"/>
      <c r="F20" s="108"/>
      <c r="G20" s="108"/>
      <c r="H20" s="108"/>
      <c r="I20" s="108"/>
      <c r="J20" s="108"/>
    </row>
    <row r="21" spans="1:10" ht="24">
      <c r="A21" s="37" t="s">
        <v>61</v>
      </c>
      <c r="B21" s="36" t="s">
        <v>141</v>
      </c>
      <c r="C21" s="108" t="s">
        <v>306</v>
      </c>
      <c r="D21" s="108"/>
      <c r="E21" s="108"/>
      <c r="F21" s="108"/>
      <c r="G21" s="108"/>
      <c r="H21" s="108"/>
      <c r="I21" s="108"/>
      <c r="J21" s="108"/>
    </row>
    <row r="22" spans="1:10" ht="24">
      <c r="A22" s="37" t="s">
        <v>62</v>
      </c>
      <c r="B22" s="36" t="s">
        <v>64</v>
      </c>
      <c r="C22" s="108" t="s">
        <v>306</v>
      </c>
      <c r="D22" s="108"/>
      <c r="E22" s="108"/>
      <c r="F22" s="108"/>
      <c r="G22" s="108"/>
      <c r="H22" s="108"/>
      <c r="I22" s="108"/>
      <c r="J22" s="108"/>
    </row>
    <row r="23" spans="1:10" ht="24">
      <c r="A23" s="37" t="s">
        <v>63</v>
      </c>
      <c r="B23" s="36" t="s">
        <v>142</v>
      </c>
      <c r="C23" s="108" t="s">
        <v>306</v>
      </c>
      <c r="D23" s="108"/>
      <c r="E23" s="108"/>
      <c r="F23" s="108"/>
      <c r="G23" s="108"/>
      <c r="H23" s="108"/>
      <c r="I23" s="108"/>
      <c r="J23" s="108"/>
    </row>
    <row r="24" spans="1:10">
      <c r="A24" s="37" t="s">
        <v>65</v>
      </c>
      <c r="B24" s="36" t="s">
        <v>143</v>
      </c>
      <c r="C24" s="108" t="s">
        <v>306</v>
      </c>
      <c r="D24" s="108"/>
      <c r="E24" s="108"/>
      <c r="F24" s="108"/>
      <c r="G24" s="108"/>
      <c r="H24" s="108"/>
      <c r="I24" s="108"/>
      <c r="J24" s="108"/>
    </row>
    <row r="25" spans="1:10" ht="48">
      <c r="A25" s="37" t="s">
        <v>66</v>
      </c>
      <c r="B25" s="36" t="s">
        <v>67</v>
      </c>
      <c r="C25" s="108" t="s">
        <v>306</v>
      </c>
      <c r="D25" s="108"/>
      <c r="E25" s="108"/>
      <c r="F25" s="108"/>
      <c r="G25" s="108"/>
      <c r="H25" s="108"/>
      <c r="I25" s="108"/>
      <c r="J25" s="108"/>
    </row>
    <row r="26" spans="1:10" s="7" customFormat="1">
      <c r="A26" s="118"/>
      <c r="B26" s="119"/>
      <c r="C26" s="119"/>
      <c r="D26" s="119"/>
      <c r="E26" s="100" t="s">
        <v>144</v>
      </c>
      <c r="F26" s="100"/>
      <c r="G26" s="100"/>
      <c r="H26" s="98" t="s">
        <v>148</v>
      </c>
      <c r="I26" s="98"/>
      <c r="J26" s="99"/>
    </row>
    <row r="27" spans="1:10" s="7" customFormat="1">
      <c r="A27" s="118"/>
      <c r="B27" s="119"/>
      <c r="C27" s="119"/>
      <c r="D27" s="119"/>
      <c r="E27" s="100" t="s">
        <v>150</v>
      </c>
      <c r="F27" s="100"/>
      <c r="G27" s="100"/>
      <c r="H27" s="98">
        <f>SUM(H6,H8,H9,H10,H11,H13,H14,H15,H16,H17,H18,H19)</f>
        <v>17</v>
      </c>
      <c r="I27" s="98"/>
      <c r="J27" s="99"/>
    </row>
    <row r="28" spans="1:10" s="7" customFormat="1">
      <c r="A28" s="118"/>
      <c r="B28" s="119"/>
      <c r="C28" s="119"/>
      <c r="D28" s="119"/>
      <c r="E28" s="100" t="s">
        <v>151</v>
      </c>
      <c r="F28" s="100"/>
      <c r="G28" s="100"/>
      <c r="H28" s="46">
        <f>SUM(I6,I8,I9,I10,I11,I13,I14,I15,I16,I17,I18,I19)</f>
        <v>7</v>
      </c>
      <c r="I28" s="46" t="s">
        <v>149</v>
      </c>
      <c r="J28" s="30">
        <f>H28*1.2</f>
        <v>8.4</v>
      </c>
    </row>
    <row r="29" spans="1:10" s="7" customFormat="1">
      <c r="A29" s="113" t="s">
        <v>152</v>
      </c>
      <c r="B29" s="114"/>
      <c r="C29" s="114"/>
      <c r="D29" s="114"/>
      <c r="E29" s="114"/>
      <c r="F29" s="114"/>
      <c r="G29" s="114"/>
      <c r="H29" s="116">
        <f>IF((H27+J28)/E5*100%&gt;100%, 100%, (H27+J28)/E5*100%)</f>
        <v>1</v>
      </c>
      <c r="I29" s="116"/>
      <c r="J29" s="117"/>
    </row>
    <row r="31" spans="1:10" ht="15.75" customHeight="1">
      <c r="A31" s="103" t="s">
        <v>178</v>
      </c>
      <c r="B31" s="103" t="s">
        <v>179</v>
      </c>
      <c r="C31" s="103" t="s">
        <v>1</v>
      </c>
      <c r="D31" s="111" t="s">
        <v>2</v>
      </c>
      <c r="E31" s="115" t="s">
        <v>145</v>
      </c>
      <c r="F31" s="115"/>
      <c r="G31" s="115" t="s">
        <v>3</v>
      </c>
      <c r="H31" s="127" t="s">
        <v>146</v>
      </c>
      <c r="I31" s="127"/>
      <c r="J31" s="127"/>
    </row>
    <row r="32" spans="1:10" ht="12" customHeight="1">
      <c r="A32" s="103"/>
      <c r="B32" s="103"/>
      <c r="C32" s="103"/>
      <c r="D32" s="112"/>
      <c r="E32" s="22" t="s">
        <v>129</v>
      </c>
      <c r="F32" s="22" t="s">
        <v>130</v>
      </c>
      <c r="G32" s="115"/>
      <c r="H32" s="22" t="s">
        <v>129</v>
      </c>
      <c r="I32" s="22" t="s">
        <v>130</v>
      </c>
      <c r="J32" s="22" t="s">
        <v>131</v>
      </c>
    </row>
    <row r="33" spans="1:10" s="5" customFormat="1" ht="14.25">
      <c r="A33" s="124" t="s">
        <v>154</v>
      </c>
      <c r="B33" s="124"/>
      <c r="C33" s="124"/>
      <c r="D33" s="45"/>
      <c r="E33" s="45">
        <f>SUM(E40:E43)</f>
        <v>3</v>
      </c>
      <c r="F33" s="45">
        <f>SUM(F40:F43)</f>
        <v>3</v>
      </c>
      <c r="G33" s="45" t="s">
        <v>147</v>
      </c>
      <c r="H33" s="126"/>
      <c r="I33" s="126"/>
      <c r="J33" s="126"/>
    </row>
    <row r="34" spans="1:10" ht="24">
      <c r="A34" s="37" t="s">
        <v>161</v>
      </c>
      <c r="B34" s="36" t="s">
        <v>155</v>
      </c>
      <c r="C34" s="108" t="s">
        <v>306</v>
      </c>
      <c r="D34" s="108"/>
      <c r="E34" s="108"/>
      <c r="F34" s="108"/>
      <c r="G34" s="108"/>
      <c r="H34" s="108"/>
      <c r="I34" s="108"/>
      <c r="J34" s="108"/>
    </row>
    <row r="35" spans="1:10" ht="24">
      <c r="A35" s="37" t="s">
        <v>162</v>
      </c>
      <c r="B35" s="36" t="s">
        <v>156</v>
      </c>
      <c r="C35" s="108" t="s">
        <v>306</v>
      </c>
      <c r="D35" s="108"/>
      <c r="E35" s="108"/>
      <c r="F35" s="108"/>
      <c r="G35" s="108"/>
      <c r="H35" s="108"/>
      <c r="I35" s="108"/>
      <c r="J35" s="108"/>
    </row>
    <row r="36" spans="1:10" ht="36">
      <c r="A36" s="37" t="s">
        <v>163</v>
      </c>
      <c r="B36" s="36" t="s">
        <v>157</v>
      </c>
      <c r="C36" s="108" t="s">
        <v>306</v>
      </c>
      <c r="D36" s="108"/>
      <c r="E36" s="108"/>
      <c r="F36" s="108"/>
      <c r="G36" s="108"/>
      <c r="H36" s="108"/>
      <c r="I36" s="108"/>
      <c r="J36" s="108"/>
    </row>
    <row r="37" spans="1:10" ht="24">
      <c r="A37" s="37" t="s">
        <v>164</v>
      </c>
      <c r="B37" s="36" t="s">
        <v>158</v>
      </c>
      <c r="C37" s="108" t="s">
        <v>306</v>
      </c>
      <c r="D37" s="108"/>
      <c r="E37" s="108"/>
      <c r="F37" s="108"/>
      <c r="G37" s="108"/>
      <c r="H37" s="108"/>
      <c r="I37" s="108"/>
      <c r="J37" s="108"/>
    </row>
    <row r="38" spans="1:10" ht="36">
      <c r="A38" s="37" t="s">
        <v>165</v>
      </c>
      <c r="B38" s="36" t="s">
        <v>159</v>
      </c>
      <c r="C38" s="108" t="s">
        <v>306</v>
      </c>
      <c r="D38" s="108"/>
      <c r="E38" s="108"/>
      <c r="F38" s="108"/>
      <c r="G38" s="108"/>
      <c r="H38" s="108"/>
      <c r="I38" s="108"/>
      <c r="J38" s="108"/>
    </row>
    <row r="39" spans="1:10" ht="36">
      <c r="A39" s="37" t="s">
        <v>166</v>
      </c>
      <c r="B39" s="36" t="s">
        <v>160</v>
      </c>
      <c r="C39" s="108" t="s">
        <v>306</v>
      </c>
      <c r="D39" s="108"/>
      <c r="E39" s="108"/>
      <c r="F39" s="108"/>
      <c r="G39" s="108"/>
      <c r="H39" s="108"/>
      <c r="I39" s="108"/>
      <c r="J39" s="108"/>
    </row>
    <row r="40" spans="1:10" ht="132">
      <c r="A40" s="33" t="s">
        <v>167</v>
      </c>
      <c r="B40" s="32" t="s">
        <v>168</v>
      </c>
      <c r="C40" s="20" t="s">
        <v>233</v>
      </c>
      <c r="D40" s="49" t="s">
        <v>128</v>
      </c>
      <c r="E40" s="22">
        <v>0</v>
      </c>
      <c r="F40" s="22">
        <v>2</v>
      </c>
      <c r="G40" s="26" t="s">
        <v>5</v>
      </c>
      <c r="H40" s="51">
        <v>0</v>
      </c>
      <c r="I40" s="25">
        <v>2</v>
      </c>
      <c r="J40" s="23">
        <f>SUM(H40+I40*1.2)</f>
        <v>2.4</v>
      </c>
    </row>
    <row r="41" spans="1:10" ht="36">
      <c r="A41" s="33" t="s">
        <v>169</v>
      </c>
      <c r="B41" s="32" t="s">
        <v>170</v>
      </c>
      <c r="C41" s="20" t="s">
        <v>234</v>
      </c>
      <c r="D41" s="49" t="s">
        <v>128</v>
      </c>
      <c r="E41" s="22">
        <v>0</v>
      </c>
      <c r="F41" s="22">
        <v>1</v>
      </c>
      <c r="G41" s="26" t="s">
        <v>5</v>
      </c>
      <c r="H41" s="51">
        <v>0</v>
      </c>
      <c r="I41" s="25">
        <v>1</v>
      </c>
      <c r="J41" s="23">
        <f>SUM(H41+I41*1.2)</f>
        <v>1.2</v>
      </c>
    </row>
    <row r="42" spans="1:10" ht="60">
      <c r="A42" s="33" t="s">
        <v>171</v>
      </c>
      <c r="B42" s="32" t="s">
        <v>172</v>
      </c>
      <c r="C42" s="20" t="s">
        <v>175</v>
      </c>
      <c r="D42" s="49" t="s">
        <v>128</v>
      </c>
      <c r="E42" s="22">
        <v>1</v>
      </c>
      <c r="F42" s="22">
        <v>0</v>
      </c>
      <c r="G42" s="26" t="s">
        <v>5</v>
      </c>
      <c r="H42" s="25">
        <v>1</v>
      </c>
      <c r="I42" s="51">
        <v>0</v>
      </c>
      <c r="J42" s="23">
        <f>SUM(H42+I42*1.2)</f>
        <v>1</v>
      </c>
    </row>
    <row r="43" spans="1:10" ht="84">
      <c r="A43" s="33" t="s">
        <v>173</v>
      </c>
      <c r="B43" s="32" t="s">
        <v>174</v>
      </c>
      <c r="C43" s="20" t="s">
        <v>235</v>
      </c>
      <c r="D43" s="49" t="s">
        <v>128</v>
      </c>
      <c r="E43" s="22">
        <v>2</v>
      </c>
      <c r="F43" s="22">
        <v>0</v>
      </c>
      <c r="G43" s="26" t="s">
        <v>5</v>
      </c>
      <c r="H43" s="25">
        <v>2</v>
      </c>
      <c r="I43" s="51">
        <v>0</v>
      </c>
      <c r="J43" s="23">
        <f>SUM(H43+I43*1.2)</f>
        <v>2</v>
      </c>
    </row>
    <row r="44" spans="1:10" s="7" customFormat="1">
      <c r="A44" s="118"/>
      <c r="B44" s="119"/>
      <c r="C44" s="119"/>
      <c r="D44" s="119"/>
      <c r="E44" s="100" t="s">
        <v>144</v>
      </c>
      <c r="F44" s="100"/>
      <c r="G44" s="100"/>
      <c r="H44" s="98" t="s">
        <v>176</v>
      </c>
      <c r="I44" s="98"/>
      <c r="J44" s="99"/>
    </row>
    <row r="45" spans="1:10" s="7" customFormat="1">
      <c r="A45" s="118"/>
      <c r="B45" s="119"/>
      <c r="C45" s="119"/>
      <c r="D45" s="119"/>
      <c r="E45" s="100" t="s">
        <v>150</v>
      </c>
      <c r="F45" s="100"/>
      <c r="G45" s="100"/>
      <c r="H45" s="98">
        <f>SUM(H40:H43)</f>
        <v>3</v>
      </c>
      <c r="I45" s="98"/>
      <c r="J45" s="99"/>
    </row>
    <row r="46" spans="1:10" s="7" customFormat="1">
      <c r="A46" s="118"/>
      <c r="B46" s="119"/>
      <c r="C46" s="119"/>
      <c r="D46" s="119"/>
      <c r="E46" s="100" t="s">
        <v>151</v>
      </c>
      <c r="F46" s="100"/>
      <c r="G46" s="100"/>
      <c r="H46" s="46">
        <f>SUM(I40:I43)</f>
        <v>3</v>
      </c>
      <c r="I46" s="46" t="s">
        <v>149</v>
      </c>
      <c r="J46" s="30">
        <f>H46*1.2</f>
        <v>3.5999999999999996</v>
      </c>
    </row>
    <row r="47" spans="1:10" s="7" customFormat="1">
      <c r="A47" s="113" t="s">
        <v>152</v>
      </c>
      <c r="B47" s="114"/>
      <c r="C47" s="114"/>
      <c r="D47" s="114"/>
      <c r="E47" s="114"/>
      <c r="F47" s="114"/>
      <c r="G47" s="114"/>
      <c r="H47" s="116">
        <f>IF((H45+J46)/E33*100%&gt;100%, 100%, (H45+J46)/E33*100%)</f>
        <v>1</v>
      </c>
      <c r="I47" s="116"/>
      <c r="J47" s="117"/>
    </row>
    <row r="48" spans="1:10">
      <c r="J48" s="28"/>
    </row>
    <row r="49" spans="1:10" ht="15.75" customHeight="1">
      <c r="A49" s="103" t="s">
        <v>178</v>
      </c>
      <c r="B49" s="103" t="s">
        <v>179</v>
      </c>
      <c r="C49" s="103" t="s">
        <v>1</v>
      </c>
      <c r="D49" s="111" t="s">
        <v>2</v>
      </c>
      <c r="E49" s="118" t="s">
        <v>145</v>
      </c>
      <c r="F49" s="125"/>
      <c r="G49" s="115" t="s">
        <v>3</v>
      </c>
      <c r="H49" s="128" t="s">
        <v>146</v>
      </c>
      <c r="I49" s="129"/>
      <c r="J49" s="130"/>
    </row>
    <row r="50" spans="1:10" ht="12" customHeight="1">
      <c r="A50" s="103"/>
      <c r="B50" s="103"/>
      <c r="C50" s="103"/>
      <c r="D50" s="112"/>
      <c r="E50" s="22" t="s">
        <v>129</v>
      </c>
      <c r="F50" s="22" t="s">
        <v>130</v>
      </c>
      <c r="G50" s="115"/>
      <c r="H50" s="22" t="s">
        <v>129</v>
      </c>
      <c r="I50" s="22" t="s">
        <v>130</v>
      </c>
      <c r="J50" s="22" t="s">
        <v>131</v>
      </c>
    </row>
    <row r="51" spans="1:10" s="5" customFormat="1" ht="14.25">
      <c r="A51" s="124" t="s">
        <v>290</v>
      </c>
      <c r="B51" s="124"/>
      <c r="C51" s="124"/>
      <c r="D51" s="45"/>
      <c r="E51" s="45">
        <f>SUM(E53,E54,E56,E57,E58,E59,E62,E63,E65,E66:E67)</f>
        <v>26</v>
      </c>
      <c r="F51" s="45">
        <f>SUM(F53,F54,F56,F57,F58,F59,F62,F63,F65,F66)</f>
        <v>6</v>
      </c>
      <c r="G51" s="45" t="s">
        <v>147</v>
      </c>
      <c r="H51" s="126"/>
      <c r="I51" s="126"/>
      <c r="J51" s="126"/>
    </row>
    <row r="52" spans="1:10" ht="24">
      <c r="A52" s="37" t="s">
        <v>177</v>
      </c>
      <c r="B52" s="43" t="s">
        <v>12</v>
      </c>
      <c r="C52" s="108" t="s">
        <v>306</v>
      </c>
      <c r="D52" s="108"/>
      <c r="E52" s="108"/>
      <c r="F52" s="108"/>
      <c r="G52" s="108"/>
      <c r="H52" s="108"/>
      <c r="I52" s="108"/>
      <c r="J52" s="108"/>
    </row>
    <row r="53" spans="1:10" ht="192">
      <c r="A53" s="21" t="s">
        <v>68</v>
      </c>
      <c r="B53" s="34" t="s">
        <v>13</v>
      </c>
      <c r="C53" s="20" t="s">
        <v>237</v>
      </c>
      <c r="D53" s="49" t="s">
        <v>128</v>
      </c>
      <c r="E53" s="23">
        <v>6</v>
      </c>
      <c r="F53" s="23">
        <v>3</v>
      </c>
      <c r="G53" s="26" t="s">
        <v>5</v>
      </c>
      <c r="H53" s="25">
        <v>6</v>
      </c>
      <c r="I53" s="25">
        <v>3</v>
      </c>
      <c r="J53" s="23">
        <f>SUM(H53+I53*1.2)</f>
        <v>9.6</v>
      </c>
    </row>
    <row r="54" spans="1:10" ht="156">
      <c r="A54" s="47" t="s">
        <v>69</v>
      </c>
      <c r="B54" s="48" t="s">
        <v>70</v>
      </c>
      <c r="C54" s="20" t="s">
        <v>236</v>
      </c>
      <c r="D54" s="49" t="s">
        <v>128</v>
      </c>
      <c r="E54" s="22">
        <v>2</v>
      </c>
      <c r="F54" s="22">
        <v>0</v>
      </c>
      <c r="G54" s="26" t="s">
        <v>5</v>
      </c>
      <c r="H54" s="25">
        <v>2</v>
      </c>
      <c r="I54" s="51">
        <v>0</v>
      </c>
      <c r="J54" s="23">
        <f>SUM(H54+I54*1.2)</f>
        <v>2</v>
      </c>
    </row>
    <row r="55" spans="1:10" ht="21.75" customHeight="1">
      <c r="A55" s="37" t="s">
        <v>71</v>
      </c>
      <c r="B55" s="43" t="s">
        <v>73</v>
      </c>
      <c r="C55" s="108" t="s">
        <v>306</v>
      </c>
      <c r="D55" s="108"/>
      <c r="E55" s="108"/>
      <c r="F55" s="108"/>
      <c r="G55" s="108"/>
      <c r="H55" s="108"/>
      <c r="I55" s="108"/>
      <c r="J55" s="108"/>
    </row>
    <row r="56" spans="1:10" ht="24">
      <c r="A56" s="37" t="s">
        <v>72</v>
      </c>
      <c r="B56" s="43" t="s">
        <v>180</v>
      </c>
      <c r="C56" s="108" t="s">
        <v>306</v>
      </c>
      <c r="D56" s="108"/>
      <c r="E56" s="108"/>
      <c r="F56" s="108"/>
      <c r="G56" s="108"/>
      <c r="H56" s="108"/>
      <c r="I56" s="108"/>
      <c r="J56" s="108"/>
    </row>
    <row r="57" spans="1:10" ht="156">
      <c r="A57" s="50" t="s">
        <v>181</v>
      </c>
      <c r="B57" s="32" t="s">
        <v>182</v>
      </c>
      <c r="C57" s="20" t="s">
        <v>238</v>
      </c>
      <c r="D57" s="49" t="s">
        <v>128</v>
      </c>
      <c r="E57" s="22">
        <v>1</v>
      </c>
      <c r="F57" s="22">
        <v>0</v>
      </c>
      <c r="G57" s="26" t="s">
        <v>5</v>
      </c>
      <c r="H57" s="25">
        <v>1</v>
      </c>
      <c r="I57" s="51">
        <v>0</v>
      </c>
      <c r="J57" s="23">
        <f>SUM(H57+I57*1.2)</f>
        <v>1</v>
      </c>
    </row>
    <row r="58" spans="1:10" ht="159.75" customHeight="1">
      <c r="A58" s="50" t="s">
        <v>183</v>
      </c>
      <c r="B58" s="32" t="s">
        <v>184</v>
      </c>
      <c r="C58" s="20" t="s">
        <v>289</v>
      </c>
      <c r="D58" s="49" t="s">
        <v>128</v>
      </c>
      <c r="E58" s="23">
        <v>3</v>
      </c>
      <c r="F58" s="23">
        <v>0</v>
      </c>
      <c r="G58" s="26" t="s">
        <v>5</v>
      </c>
      <c r="H58" s="25">
        <v>3</v>
      </c>
      <c r="I58" s="51">
        <v>0</v>
      </c>
      <c r="J58" s="23">
        <f>SUM(H58+I58*1.2)</f>
        <v>3</v>
      </c>
    </row>
    <row r="59" spans="1:10" ht="96">
      <c r="A59" s="50" t="s">
        <v>74</v>
      </c>
      <c r="B59" s="32" t="s">
        <v>185</v>
      </c>
      <c r="C59" s="20" t="s">
        <v>239</v>
      </c>
      <c r="D59" s="49" t="s">
        <v>128</v>
      </c>
      <c r="E59" s="23">
        <v>2</v>
      </c>
      <c r="F59" s="23">
        <v>0</v>
      </c>
      <c r="G59" s="26" t="s">
        <v>5</v>
      </c>
      <c r="H59" s="25">
        <v>2</v>
      </c>
      <c r="I59" s="51">
        <v>0</v>
      </c>
      <c r="J59" s="23">
        <f>SUM(H59+I59*1.2)</f>
        <v>2</v>
      </c>
    </row>
    <row r="60" spans="1:10">
      <c r="A60" s="37" t="s">
        <v>187</v>
      </c>
      <c r="B60" s="53" t="s">
        <v>189</v>
      </c>
      <c r="C60" s="108" t="s">
        <v>306</v>
      </c>
      <c r="D60" s="108"/>
      <c r="E60" s="108"/>
      <c r="F60" s="108"/>
      <c r="G60" s="108"/>
      <c r="H60" s="108"/>
      <c r="I60" s="108"/>
      <c r="J60" s="108"/>
    </row>
    <row r="61" spans="1:10" ht="24">
      <c r="A61" s="37" t="s">
        <v>188</v>
      </c>
      <c r="B61" s="36" t="s">
        <v>190</v>
      </c>
      <c r="C61" s="108" t="s">
        <v>306</v>
      </c>
      <c r="D61" s="108"/>
      <c r="E61" s="108"/>
      <c r="F61" s="108"/>
      <c r="G61" s="108"/>
      <c r="H61" s="108"/>
      <c r="I61" s="108"/>
      <c r="J61" s="108"/>
    </row>
    <row r="62" spans="1:10" ht="132">
      <c r="A62" s="52" t="s">
        <v>75</v>
      </c>
      <c r="B62" s="34" t="s">
        <v>14</v>
      </c>
      <c r="C62" s="20" t="s">
        <v>240</v>
      </c>
      <c r="D62" s="49" t="s">
        <v>128</v>
      </c>
      <c r="E62" s="23">
        <v>2</v>
      </c>
      <c r="F62" s="23">
        <v>0</v>
      </c>
      <c r="G62" s="26" t="s">
        <v>5</v>
      </c>
      <c r="H62" s="25">
        <v>2</v>
      </c>
      <c r="I62" s="51">
        <v>0</v>
      </c>
      <c r="J62" s="23">
        <f>SUM(H62+I62*1.2)</f>
        <v>2</v>
      </c>
    </row>
    <row r="63" spans="1:10" ht="360">
      <c r="A63" s="52" t="s">
        <v>76</v>
      </c>
      <c r="B63" s="34" t="s">
        <v>15</v>
      </c>
      <c r="C63" s="20" t="s">
        <v>241</v>
      </c>
      <c r="D63" s="49" t="s">
        <v>128</v>
      </c>
      <c r="E63" s="23">
        <v>3</v>
      </c>
      <c r="F63" s="23">
        <v>1</v>
      </c>
      <c r="G63" s="26" t="s">
        <v>5</v>
      </c>
      <c r="H63" s="25">
        <v>3</v>
      </c>
      <c r="I63" s="25">
        <v>1</v>
      </c>
      <c r="J63" s="23">
        <f>SUM(H63+I63*1.2)</f>
        <v>4.2</v>
      </c>
    </row>
    <row r="64" spans="1:10">
      <c r="A64" s="37" t="s">
        <v>191</v>
      </c>
      <c r="B64" s="36" t="s">
        <v>192</v>
      </c>
      <c r="C64" s="108" t="s">
        <v>306</v>
      </c>
      <c r="D64" s="108"/>
      <c r="E64" s="108"/>
      <c r="F64" s="108"/>
      <c r="G64" s="108"/>
      <c r="H64" s="108"/>
      <c r="I64" s="108"/>
      <c r="J64" s="108"/>
    </row>
    <row r="65" spans="1:10" ht="144">
      <c r="A65" s="50" t="s">
        <v>77</v>
      </c>
      <c r="B65" s="32" t="s">
        <v>78</v>
      </c>
      <c r="C65" s="20" t="s">
        <v>308</v>
      </c>
      <c r="D65" s="49" t="s">
        <v>128</v>
      </c>
      <c r="E65" s="22">
        <v>2</v>
      </c>
      <c r="F65" s="22">
        <v>0</v>
      </c>
      <c r="G65" s="26" t="s">
        <v>5</v>
      </c>
      <c r="H65" s="25">
        <v>2</v>
      </c>
      <c r="I65" s="51">
        <v>0</v>
      </c>
      <c r="J65" s="23">
        <f>SUM(H65+I65*1.2)</f>
        <v>2</v>
      </c>
    </row>
    <row r="66" spans="1:10" ht="360">
      <c r="A66" s="52" t="s">
        <v>80</v>
      </c>
      <c r="B66" s="34" t="s">
        <v>79</v>
      </c>
      <c r="C66" s="20" t="s">
        <v>242</v>
      </c>
      <c r="D66" s="49" t="s">
        <v>128</v>
      </c>
      <c r="E66" s="23">
        <v>4</v>
      </c>
      <c r="F66" s="23">
        <v>2</v>
      </c>
      <c r="G66" s="26" t="s">
        <v>5</v>
      </c>
      <c r="H66" s="25">
        <v>4</v>
      </c>
      <c r="I66" s="25">
        <v>2</v>
      </c>
      <c r="J66" s="23">
        <f>SUM(H66+I66*1.2)</f>
        <v>6.4</v>
      </c>
    </row>
    <row r="67" spans="1:10" ht="36">
      <c r="A67" s="50" t="s">
        <v>309</v>
      </c>
      <c r="B67" s="32" t="s">
        <v>310</v>
      </c>
      <c r="C67" s="20" t="s">
        <v>311</v>
      </c>
      <c r="D67" s="49" t="s">
        <v>128</v>
      </c>
      <c r="E67" s="22">
        <v>1</v>
      </c>
      <c r="F67" s="22">
        <v>0</v>
      </c>
      <c r="G67" s="26" t="s">
        <v>5</v>
      </c>
      <c r="H67" s="25">
        <v>1</v>
      </c>
      <c r="I67" s="51">
        <v>0</v>
      </c>
      <c r="J67" s="23">
        <f>SUM(H67+I67*1.2)</f>
        <v>1</v>
      </c>
    </row>
    <row r="68" spans="1:10" ht="24">
      <c r="A68" s="37" t="s">
        <v>81</v>
      </c>
      <c r="B68" s="43" t="s">
        <v>38</v>
      </c>
      <c r="C68" s="108" t="s">
        <v>306</v>
      </c>
      <c r="D68" s="108"/>
      <c r="E68" s="108"/>
      <c r="F68" s="108"/>
      <c r="G68" s="108"/>
      <c r="H68" s="108"/>
      <c r="I68" s="108"/>
      <c r="J68" s="108"/>
    </row>
    <row r="69" spans="1:10" s="7" customFormat="1">
      <c r="A69" s="118"/>
      <c r="B69" s="119"/>
      <c r="C69" s="119"/>
      <c r="D69" s="119"/>
      <c r="E69" s="100" t="s">
        <v>144</v>
      </c>
      <c r="F69" s="100"/>
      <c r="G69" s="100"/>
      <c r="H69" s="98" t="s">
        <v>193</v>
      </c>
      <c r="I69" s="98"/>
      <c r="J69" s="99"/>
    </row>
    <row r="70" spans="1:10" s="7" customFormat="1">
      <c r="A70" s="118"/>
      <c r="B70" s="119"/>
      <c r="C70" s="119"/>
      <c r="D70" s="119"/>
      <c r="E70" s="100" t="s">
        <v>150</v>
      </c>
      <c r="F70" s="100"/>
      <c r="G70" s="100"/>
      <c r="H70" s="98">
        <f>SUM(H53,H54,H56,H57,H58,H59,H62,H63,H65,H66:H67)</f>
        <v>26</v>
      </c>
      <c r="I70" s="98"/>
      <c r="J70" s="99"/>
    </row>
    <row r="71" spans="1:10" s="7" customFormat="1">
      <c r="A71" s="118"/>
      <c r="B71" s="119"/>
      <c r="C71" s="119"/>
      <c r="D71" s="119"/>
      <c r="E71" s="100" t="s">
        <v>151</v>
      </c>
      <c r="F71" s="100"/>
      <c r="G71" s="100"/>
      <c r="H71" s="46">
        <f>SUM(I53,I54,I56,I57,I58,I59,I62,I63,I65,I66)</f>
        <v>6</v>
      </c>
      <c r="I71" s="46" t="s">
        <v>149</v>
      </c>
      <c r="J71" s="30">
        <f>H71*1.2</f>
        <v>7.1999999999999993</v>
      </c>
    </row>
    <row r="72" spans="1:10" s="7" customFormat="1">
      <c r="A72" s="113" t="s">
        <v>152</v>
      </c>
      <c r="B72" s="114"/>
      <c r="C72" s="114"/>
      <c r="D72" s="114"/>
      <c r="E72" s="114"/>
      <c r="F72" s="114"/>
      <c r="G72" s="114"/>
      <c r="H72" s="116">
        <f>IF((H70+J71)/E51*100%&gt;100%, 100%, (H70+J71)/E51*100%)</f>
        <v>1</v>
      </c>
      <c r="I72" s="116"/>
      <c r="J72" s="117"/>
    </row>
    <row r="74" spans="1:10" ht="15.75" customHeight="1">
      <c r="A74" s="103" t="s">
        <v>178</v>
      </c>
      <c r="B74" s="103" t="s">
        <v>179</v>
      </c>
      <c r="C74" s="103" t="s">
        <v>1</v>
      </c>
      <c r="D74" s="111" t="s">
        <v>2</v>
      </c>
      <c r="E74" s="115" t="s">
        <v>145</v>
      </c>
      <c r="F74" s="115"/>
      <c r="G74" s="115" t="s">
        <v>3</v>
      </c>
      <c r="H74" s="127" t="s">
        <v>146</v>
      </c>
      <c r="I74" s="127"/>
      <c r="J74" s="127"/>
    </row>
    <row r="75" spans="1:10" ht="12" customHeight="1">
      <c r="A75" s="103"/>
      <c r="B75" s="103"/>
      <c r="C75" s="103"/>
      <c r="D75" s="112"/>
      <c r="E75" s="22" t="s">
        <v>129</v>
      </c>
      <c r="F75" s="22" t="s">
        <v>130</v>
      </c>
      <c r="G75" s="115"/>
      <c r="H75" s="22" t="s">
        <v>129</v>
      </c>
      <c r="I75" s="22" t="s">
        <v>130</v>
      </c>
      <c r="J75" s="22" t="s">
        <v>131</v>
      </c>
    </row>
    <row r="76" spans="1:10" s="5" customFormat="1" ht="14.25">
      <c r="A76" s="124" t="s">
        <v>16</v>
      </c>
      <c r="B76" s="124"/>
      <c r="C76" s="124"/>
      <c r="D76" s="45"/>
      <c r="E76" s="45">
        <f>SUM(E79,E82,E86,E90,E91)</f>
        <v>20</v>
      </c>
      <c r="F76" s="45">
        <f>SUM(F79,F82,F86,F90,F91)</f>
        <v>3</v>
      </c>
      <c r="G76" s="45" t="s">
        <v>147</v>
      </c>
      <c r="H76" s="126"/>
      <c r="I76" s="126"/>
      <c r="J76" s="126"/>
    </row>
    <row r="77" spans="1:10" ht="24">
      <c r="A77" s="37" t="s">
        <v>194</v>
      </c>
      <c r="B77" s="43" t="s">
        <v>17</v>
      </c>
      <c r="C77" s="108" t="s">
        <v>306</v>
      </c>
      <c r="D77" s="108"/>
      <c r="E77" s="108"/>
      <c r="F77" s="108"/>
      <c r="G77" s="108"/>
      <c r="H77" s="108"/>
      <c r="I77" s="108"/>
      <c r="J77" s="108"/>
    </row>
    <row r="78" spans="1:10" ht="24">
      <c r="A78" s="37" t="s">
        <v>82</v>
      </c>
      <c r="B78" s="43" t="s">
        <v>83</v>
      </c>
      <c r="C78" s="108" t="s">
        <v>306</v>
      </c>
      <c r="D78" s="108"/>
      <c r="E78" s="108"/>
      <c r="F78" s="108"/>
      <c r="G78" s="108"/>
      <c r="H78" s="108"/>
      <c r="I78" s="108"/>
      <c r="J78" s="108"/>
    </row>
    <row r="79" spans="1:10" ht="349.5" customHeight="1">
      <c r="A79" s="103" t="s">
        <v>84</v>
      </c>
      <c r="B79" s="131" t="s">
        <v>18</v>
      </c>
      <c r="C79" s="101" t="s">
        <v>243</v>
      </c>
      <c r="D79" s="109" t="s">
        <v>128</v>
      </c>
      <c r="E79" s="120">
        <v>14</v>
      </c>
      <c r="F79" s="120">
        <v>0</v>
      </c>
      <c r="G79" s="121" t="s">
        <v>5</v>
      </c>
      <c r="H79" s="122">
        <v>14</v>
      </c>
      <c r="I79" s="115">
        <v>0</v>
      </c>
      <c r="J79" s="120">
        <f>SUM(H79+I79*1.2)</f>
        <v>14</v>
      </c>
    </row>
    <row r="80" spans="1:10" ht="264" customHeight="1">
      <c r="A80" s="103"/>
      <c r="B80" s="131"/>
      <c r="C80" s="102"/>
      <c r="D80" s="110"/>
      <c r="E80" s="120"/>
      <c r="F80" s="120"/>
      <c r="G80" s="121"/>
      <c r="H80" s="122"/>
      <c r="I80" s="115"/>
      <c r="J80" s="120"/>
    </row>
    <row r="81" spans="1:10" ht="24">
      <c r="A81" s="39" t="s">
        <v>86</v>
      </c>
      <c r="B81" s="43" t="s">
        <v>85</v>
      </c>
      <c r="C81" s="108" t="s">
        <v>306</v>
      </c>
      <c r="D81" s="108"/>
      <c r="E81" s="108"/>
      <c r="F81" s="108"/>
      <c r="G81" s="108"/>
      <c r="H81" s="108"/>
      <c r="I81" s="108"/>
      <c r="J81" s="108"/>
    </row>
    <row r="82" spans="1:10" ht="216">
      <c r="A82" s="52" t="s">
        <v>87</v>
      </c>
      <c r="B82" s="34" t="s">
        <v>19</v>
      </c>
      <c r="C82" s="20" t="s">
        <v>244</v>
      </c>
      <c r="D82" s="49" t="s">
        <v>128</v>
      </c>
      <c r="E82" s="23">
        <v>2</v>
      </c>
      <c r="F82" s="23">
        <v>2</v>
      </c>
      <c r="G82" s="26" t="s">
        <v>5</v>
      </c>
      <c r="H82" s="25">
        <v>2</v>
      </c>
      <c r="I82" s="25">
        <v>2</v>
      </c>
      <c r="J82" s="23">
        <f>SUM(H82+I82*1.2)</f>
        <v>4.4000000000000004</v>
      </c>
    </row>
    <row r="83" spans="1:10" ht="36">
      <c r="A83" s="39" t="s">
        <v>88</v>
      </c>
      <c r="B83" s="43" t="s">
        <v>20</v>
      </c>
      <c r="C83" s="108" t="s">
        <v>306</v>
      </c>
      <c r="D83" s="108"/>
      <c r="E83" s="108"/>
      <c r="F83" s="108"/>
      <c r="G83" s="108"/>
      <c r="H83" s="108"/>
      <c r="I83" s="108"/>
      <c r="J83" s="108"/>
    </row>
    <row r="84" spans="1:10">
      <c r="A84" s="39" t="s">
        <v>89</v>
      </c>
      <c r="B84" s="43" t="s">
        <v>91</v>
      </c>
      <c r="C84" s="108" t="s">
        <v>306</v>
      </c>
      <c r="D84" s="108"/>
      <c r="E84" s="108"/>
      <c r="F84" s="108"/>
      <c r="G84" s="108"/>
      <c r="H84" s="108"/>
      <c r="I84" s="108"/>
      <c r="J84" s="108"/>
    </row>
    <row r="85" spans="1:10" ht="24">
      <c r="A85" s="39" t="s">
        <v>90</v>
      </c>
      <c r="B85" s="43" t="s">
        <v>92</v>
      </c>
      <c r="C85" s="108" t="s">
        <v>306</v>
      </c>
      <c r="D85" s="108"/>
      <c r="E85" s="108"/>
      <c r="F85" s="108"/>
      <c r="G85" s="108"/>
      <c r="H85" s="108"/>
      <c r="I85" s="108"/>
      <c r="J85" s="108"/>
    </row>
    <row r="86" spans="1:10" ht="84">
      <c r="A86" s="52" t="s">
        <v>93</v>
      </c>
      <c r="B86" s="34" t="s">
        <v>94</v>
      </c>
      <c r="C86" s="20" t="s">
        <v>325</v>
      </c>
      <c r="D86" s="49" t="s">
        <v>128</v>
      </c>
      <c r="E86" s="23">
        <v>3</v>
      </c>
      <c r="F86" s="23">
        <v>0</v>
      </c>
      <c r="G86" s="26" t="s">
        <v>5</v>
      </c>
      <c r="H86" s="25">
        <v>3</v>
      </c>
      <c r="I86" s="51">
        <v>0</v>
      </c>
      <c r="J86" s="23">
        <f>SUM(H86+I86*1.2)</f>
        <v>3</v>
      </c>
    </row>
    <row r="87" spans="1:10" ht="24">
      <c r="A87" s="56" t="s">
        <v>95</v>
      </c>
      <c r="B87" s="57" t="s">
        <v>40</v>
      </c>
      <c r="C87" s="108" t="s">
        <v>306</v>
      </c>
      <c r="D87" s="108"/>
      <c r="E87" s="108"/>
      <c r="F87" s="108"/>
      <c r="G87" s="108"/>
      <c r="H87" s="108"/>
      <c r="I87" s="108"/>
      <c r="J87" s="108"/>
    </row>
    <row r="88" spans="1:10" ht="24">
      <c r="A88" s="39" t="s">
        <v>96</v>
      </c>
      <c r="B88" s="43" t="s">
        <v>39</v>
      </c>
      <c r="C88" s="108" t="s">
        <v>306</v>
      </c>
      <c r="D88" s="108"/>
      <c r="E88" s="108"/>
      <c r="F88" s="108"/>
      <c r="G88" s="108"/>
      <c r="H88" s="108"/>
      <c r="I88" s="108"/>
      <c r="J88" s="108"/>
    </row>
    <row r="89" spans="1:10" ht="24">
      <c r="A89" s="39" t="s">
        <v>97</v>
      </c>
      <c r="B89" s="43" t="s">
        <v>47</v>
      </c>
      <c r="C89" s="108" t="s">
        <v>306</v>
      </c>
      <c r="D89" s="108"/>
      <c r="E89" s="108"/>
      <c r="F89" s="108"/>
      <c r="G89" s="108"/>
      <c r="H89" s="108"/>
      <c r="I89" s="108"/>
      <c r="J89" s="108"/>
    </row>
    <row r="90" spans="1:10" ht="144">
      <c r="A90" s="52" t="s">
        <v>195</v>
      </c>
      <c r="B90" s="32" t="s">
        <v>196</v>
      </c>
      <c r="C90" s="20" t="s">
        <v>245</v>
      </c>
      <c r="D90" s="49" t="s">
        <v>128</v>
      </c>
      <c r="E90" s="23">
        <v>0</v>
      </c>
      <c r="F90" s="23">
        <v>1</v>
      </c>
      <c r="G90" s="26" t="s">
        <v>5</v>
      </c>
      <c r="H90" s="51">
        <v>0</v>
      </c>
      <c r="I90" s="25">
        <v>1</v>
      </c>
      <c r="J90" s="23">
        <f>SUM(H90+I90*1.2)</f>
        <v>1.2</v>
      </c>
    </row>
    <row r="91" spans="1:10" ht="24">
      <c r="A91" s="52" t="s">
        <v>197</v>
      </c>
      <c r="B91" s="32" t="s">
        <v>198</v>
      </c>
      <c r="C91" s="20" t="s">
        <v>199</v>
      </c>
      <c r="D91" s="49" t="s">
        <v>128</v>
      </c>
      <c r="E91" s="23">
        <v>1</v>
      </c>
      <c r="F91" s="23">
        <v>0</v>
      </c>
      <c r="G91" s="26" t="s">
        <v>5</v>
      </c>
      <c r="H91" s="25">
        <v>1</v>
      </c>
      <c r="I91" s="51">
        <v>0</v>
      </c>
      <c r="J91" s="23">
        <f>SUM(H91+I91*1.2)</f>
        <v>1</v>
      </c>
    </row>
    <row r="92" spans="1:10" s="7" customFormat="1">
      <c r="A92" s="118"/>
      <c r="B92" s="119"/>
      <c r="C92" s="119"/>
      <c r="D92" s="119"/>
      <c r="E92" s="100" t="s">
        <v>144</v>
      </c>
      <c r="F92" s="100"/>
      <c r="G92" s="100"/>
      <c r="H92" s="98" t="s">
        <v>200</v>
      </c>
      <c r="I92" s="98"/>
      <c r="J92" s="99"/>
    </row>
    <row r="93" spans="1:10" s="7" customFormat="1">
      <c r="A93" s="118"/>
      <c r="B93" s="119"/>
      <c r="C93" s="119"/>
      <c r="D93" s="119"/>
      <c r="E93" s="100" t="s">
        <v>150</v>
      </c>
      <c r="F93" s="100"/>
      <c r="G93" s="100"/>
      <c r="H93" s="98">
        <f>SUM(H79,H82,H86,H90,H91)</f>
        <v>20</v>
      </c>
      <c r="I93" s="98"/>
      <c r="J93" s="99"/>
    </row>
    <row r="94" spans="1:10" s="7" customFormat="1">
      <c r="A94" s="118"/>
      <c r="B94" s="119"/>
      <c r="C94" s="119"/>
      <c r="D94" s="119"/>
      <c r="E94" s="100" t="s">
        <v>151</v>
      </c>
      <c r="F94" s="100"/>
      <c r="G94" s="100"/>
      <c r="H94" s="46">
        <f>SUM(I79,I82,I86,I90,I91)</f>
        <v>3</v>
      </c>
      <c r="I94" s="46" t="s">
        <v>149</v>
      </c>
      <c r="J94" s="30">
        <f>H94*1.2</f>
        <v>3.5999999999999996</v>
      </c>
    </row>
    <row r="95" spans="1:10" s="7" customFormat="1">
      <c r="A95" s="113" t="s">
        <v>152</v>
      </c>
      <c r="B95" s="114"/>
      <c r="C95" s="114"/>
      <c r="D95" s="114"/>
      <c r="E95" s="114"/>
      <c r="F95" s="114"/>
      <c r="G95" s="114"/>
      <c r="H95" s="116">
        <f>IF((H93+J94)/E76*100%&gt;100%, 100%, (H93+J94)/E76*100%)</f>
        <v>1</v>
      </c>
      <c r="I95" s="116"/>
      <c r="J95" s="117"/>
    </row>
    <row r="96" spans="1:10">
      <c r="A96" s="41"/>
      <c r="B96" s="44"/>
      <c r="C96" s="8"/>
      <c r="D96" s="8"/>
      <c r="E96" s="8"/>
      <c r="F96" s="8"/>
      <c r="G96" s="27"/>
      <c r="H96" s="31"/>
      <c r="I96" s="31"/>
      <c r="J96" s="31"/>
    </row>
    <row r="97" spans="1:10" ht="15.75" customHeight="1">
      <c r="A97" s="103" t="s">
        <v>178</v>
      </c>
      <c r="B97" s="103" t="s">
        <v>179</v>
      </c>
      <c r="C97" s="103" t="s">
        <v>1</v>
      </c>
      <c r="D97" s="111" t="s">
        <v>2</v>
      </c>
      <c r="E97" s="115" t="s">
        <v>145</v>
      </c>
      <c r="F97" s="115"/>
      <c r="G97" s="115" t="s">
        <v>3</v>
      </c>
      <c r="H97" s="127" t="s">
        <v>146</v>
      </c>
      <c r="I97" s="127"/>
      <c r="J97" s="127"/>
    </row>
    <row r="98" spans="1:10" ht="12" customHeight="1">
      <c r="A98" s="103"/>
      <c r="B98" s="103"/>
      <c r="C98" s="103"/>
      <c r="D98" s="112"/>
      <c r="E98" s="22" t="s">
        <v>129</v>
      </c>
      <c r="F98" s="22" t="s">
        <v>130</v>
      </c>
      <c r="G98" s="115"/>
      <c r="H98" s="22" t="s">
        <v>129</v>
      </c>
      <c r="I98" s="22" t="s">
        <v>130</v>
      </c>
      <c r="J98" s="22" t="s">
        <v>131</v>
      </c>
    </row>
    <row r="99" spans="1:10" s="5" customFormat="1" ht="14.25">
      <c r="A99" s="124" t="s">
        <v>291</v>
      </c>
      <c r="B99" s="124"/>
      <c r="C99" s="124"/>
      <c r="D99" s="45"/>
      <c r="E99" s="45">
        <f>SUM(E101,E104,E107,E111)</f>
        <v>6</v>
      </c>
      <c r="F99" s="45">
        <f>SUM(F101,F104,F107,F111)</f>
        <v>0</v>
      </c>
      <c r="G99" s="45" t="s">
        <v>147</v>
      </c>
      <c r="H99" s="126"/>
      <c r="I99" s="126"/>
      <c r="J99" s="126"/>
    </row>
    <row r="100" spans="1:10" ht="24">
      <c r="A100" s="39" t="s">
        <v>208</v>
      </c>
      <c r="B100" s="43" t="s">
        <v>98</v>
      </c>
      <c r="C100" s="108" t="s">
        <v>306</v>
      </c>
      <c r="D100" s="108"/>
      <c r="E100" s="108"/>
      <c r="F100" s="108"/>
      <c r="G100" s="108"/>
      <c r="H100" s="108"/>
      <c r="I100" s="108"/>
      <c r="J100" s="108"/>
    </row>
    <row r="101" spans="1:10" ht="180">
      <c r="A101" s="52" t="s">
        <v>99</v>
      </c>
      <c r="B101" s="34" t="s">
        <v>21</v>
      </c>
      <c r="C101" s="20" t="s">
        <v>312</v>
      </c>
      <c r="D101" s="49" t="s">
        <v>128</v>
      </c>
      <c r="E101" s="23">
        <v>3</v>
      </c>
      <c r="F101" s="23">
        <v>0</v>
      </c>
      <c r="G101" s="26" t="s">
        <v>5</v>
      </c>
      <c r="H101" s="25">
        <v>3</v>
      </c>
      <c r="I101" s="51">
        <v>0</v>
      </c>
      <c r="J101" s="23">
        <f>SUM(H101+I101*1.2)</f>
        <v>3</v>
      </c>
    </row>
    <row r="102" spans="1:10" ht="24">
      <c r="A102" s="39" t="s">
        <v>100</v>
      </c>
      <c r="B102" s="43" t="s">
        <v>22</v>
      </c>
      <c r="C102" s="108" t="s">
        <v>306</v>
      </c>
      <c r="D102" s="108"/>
      <c r="E102" s="108"/>
      <c r="F102" s="108"/>
      <c r="G102" s="108"/>
      <c r="H102" s="108"/>
      <c r="I102" s="108"/>
      <c r="J102" s="108"/>
    </row>
    <row r="103" spans="1:10" ht="24">
      <c r="A103" s="39" t="s">
        <v>101</v>
      </c>
      <c r="B103" s="43" t="s">
        <v>102</v>
      </c>
      <c r="C103" s="108" t="s">
        <v>306</v>
      </c>
      <c r="D103" s="108"/>
      <c r="E103" s="108"/>
      <c r="F103" s="108"/>
      <c r="G103" s="108"/>
      <c r="H103" s="108"/>
      <c r="I103" s="108"/>
      <c r="J103" s="108"/>
    </row>
    <row r="104" spans="1:10" ht="156">
      <c r="A104" s="52" t="s">
        <v>103</v>
      </c>
      <c r="B104" s="34" t="s">
        <v>23</v>
      </c>
      <c r="C104" s="20" t="s">
        <v>246</v>
      </c>
      <c r="D104" s="49" t="s">
        <v>128</v>
      </c>
      <c r="E104" s="23">
        <v>1</v>
      </c>
      <c r="F104" s="23">
        <v>0</v>
      </c>
      <c r="G104" s="26" t="s">
        <v>5</v>
      </c>
      <c r="H104" s="25">
        <v>1</v>
      </c>
      <c r="I104" s="51">
        <v>0</v>
      </c>
      <c r="J104" s="23">
        <f>SUM(H104+I104*1.2)</f>
        <v>1</v>
      </c>
    </row>
    <row r="105" spans="1:10">
      <c r="A105" s="39" t="s">
        <v>104</v>
      </c>
      <c r="B105" s="43" t="s">
        <v>105</v>
      </c>
      <c r="C105" s="108" t="s">
        <v>306</v>
      </c>
      <c r="D105" s="108"/>
      <c r="E105" s="108"/>
      <c r="F105" s="108"/>
      <c r="G105" s="108"/>
      <c r="H105" s="108"/>
      <c r="I105" s="108"/>
      <c r="J105" s="108"/>
    </row>
    <row r="106" spans="1:10">
      <c r="A106" s="39" t="s">
        <v>106</v>
      </c>
      <c r="B106" s="43" t="s">
        <v>24</v>
      </c>
      <c r="C106" s="108" t="s">
        <v>306</v>
      </c>
      <c r="D106" s="108"/>
      <c r="E106" s="108"/>
      <c r="F106" s="108"/>
      <c r="G106" s="108"/>
      <c r="H106" s="108"/>
      <c r="I106" s="108"/>
      <c r="J106" s="108"/>
    </row>
    <row r="107" spans="1:10" ht="60">
      <c r="A107" s="52" t="s">
        <v>107</v>
      </c>
      <c r="B107" s="34" t="s">
        <v>25</v>
      </c>
      <c r="C107" s="60" t="s">
        <v>313</v>
      </c>
      <c r="D107" s="49" t="s">
        <v>128</v>
      </c>
      <c r="E107" s="23">
        <v>1</v>
      </c>
      <c r="F107" s="23">
        <v>0</v>
      </c>
      <c r="G107" s="26" t="s">
        <v>5</v>
      </c>
      <c r="H107" s="25">
        <v>1</v>
      </c>
      <c r="I107" s="51">
        <v>0</v>
      </c>
      <c r="J107" s="23">
        <f>SUM(H107+I107*1.2)</f>
        <v>1</v>
      </c>
    </row>
    <row r="108" spans="1:10" ht="24">
      <c r="A108" s="56" t="s">
        <v>108</v>
      </c>
      <c r="B108" s="43" t="s">
        <v>26</v>
      </c>
      <c r="C108" s="108" t="s">
        <v>306</v>
      </c>
      <c r="D108" s="108"/>
      <c r="E108" s="108"/>
      <c r="F108" s="108"/>
      <c r="G108" s="108"/>
      <c r="H108" s="108"/>
      <c r="I108" s="108"/>
      <c r="J108" s="108"/>
    </row>
    <row r="109" spans="1:10">
      <c r="A109" s="56" t="s">
        <v>109</v>
      </c>
      <c r="B109" s="57" t="s">
        <v>41</v>
      </c>
      <c r="C109" s="108" t="s">
        <v>306</v>
      </c>
      <c r="D109" s="108"/>
      <c r="E109" s="108"/>
      <c r="F109" s="108"/>
      <c r="G109" s="108"/>
      <c r="H109" s="108"/>
      <c r="I109" s="108"/>
      <c r="J109" s="108"/>
    </row>
    <row r="110" spans="1:10" ht="24">
      <c r="A110" s="56" t="s">
        <v>201</v>
      </c>
      <c r="B110" s="36" t="s">
        <v>202</v>
      </c>
      <c r="C110" s="105" t="s">
        <v>306</v>
      </c>
      <c r="D110" s="106"/>
      <c r="E110" s="106"/>
      <c r="F110" s="106"/>
      <c r="G110" s="106"/>
      <c r="H110" s="106"/>
      <c r="I110" s="106"/>
      <c r="J110" s="107"/>
    </row>
    <row r="111" spans="1:10" ht="220.5" customHeight="1">
      <c r="A111" s="40" t="s">
        <v>205</v>
      </c>
      <c r="B111" s="32" t="s">
        <v>203</v>
      </c>
      <c r="C111" s="20" t="s">
        <v>326</v>
      </c>
      <c r="D111" s="49" t="s">
        <v>128</v>
      </c>
      <c r="E111" s="23">
        <v>1</v>
      </c>
      <c r="F111" s="23">
        <v>0</v>
      </c>
      <c r="G111" s="26" t="s">
        <v>5</v>
      </c>
      <c r="H111" s="25">
        <v>1</v>
      </c>
      <c r="I111" s="51">
        <v>0</v>
      </c>
      <c r="J111" s="23">
        <f>SUM(H111+I111*1.2)</f>
        <v>1</v>
      </c>
    </row>
    <row r="112" spans="1:10" s="7" customFormat="1">
      <c r="A112" s="118"/>
      <c r="B112" s="119"/>
      <c r="C112" s="119"/>
      <c r="D112" s="119"/>
      <c r="E112" s="100" t="s">
        <v>144</v>
      </c>
      <c r="F112" s="100"/>
      <c r="G112" s="100"/>
      <c r="H112" s="98" t="s">
        <v>314</v>
      </c>
      <c r="I112" s="98"/>
      <c r="J112" s="99"/>
    </row>
    <row r="113" spans="1:10" s="7" customFormat="1">
      <c r="A113" s="118"/>
      <c r="B113" s="119"/>
      <c r="C113" s="119"/>
      <c r="D113" s="119"/>
      <c r="E113" s="100" t="s">
        <v>150</v>
      </c>
      <c r="F113" s="100"/>
      <c r="G113" s="100"/>
      <c r="H113" s="98">
        <f>SUM(H101,H104,H107,H111)</f>
        <v>6</v>
      </c>
      <c r="I113" s="98"/>
      <c r="J113" s="99"/>
    </row>
    <row r="114" spans="1:10" s="7" customFormat="1">
      <c r="A114" s="118"/>
      <c r="B114" s="119"/>
      <c r="C114" s="119"/>
      <c r="D114" s="119"/>
      <c r="E114" s="100" t="s">
        <v>151</v>
      </c>
      <c r="F114" s="100"/>
      <c r="G114" s="100"/>
      <c r="H114" s="46">
        <f>SUM(I101,I104,I107,I111)</f>
        <v>0</v>
      </c>
      <c r="I114" s="46" t="s">
        <v>149</v>
      </c>
      <c r="J114" s="30">
        <f>H114*1.2</f>
        <v>0</v>
      </c>
    </row>
    <row r="115" spans="1:10" s="7" customFormat="1">
      <c r="A115" s="113" t="s">
        <v>152</v>
      </c>
      <c r="B115" s="114"/>
      <c r="C115" s="114"/>
      <c r="D115" s="114"/>
      <c r="E115" s="114"/>
      <c r="F115" s="114"/>
      <c r="G115" s="114"/>
      <c r="H115" s="116">
        <f>IF((H113+J114)/E99*100%&gt;100%, 100%, (H113+J114)/E99*100%)</f>
        <v>1</v>
      </c>
      <c r="I115" s="116"/>
      <c r="J115" s="117"/>
    </row>
    <row r="116" spans="1:10">
      <c r="D116" s="6"/>
      <c r="E116" s="9"/>
      <c r="F116" s="9"/>
      <c r="G116" s="28"/>
      <c r="H116" s="28"/>
      <c r="I116" s="28"/>
    </row>
    <row r="117" spans="1:10" ht="15.75" customHeight="1">
      <c r="A117" s="103" t="s">
        <v>178</v>
      </c>
      <c r="B117" s="103" t="s">
        <v>179</v>
      </c>
      <c r="C117" s="103" t="s">
        <v>1</v>
      </c>
      <c r="D117" s="111" t="s">
        <v>2</v>
      </c>
      <c r="E117" s="115" t="s">
        <v>145</v>
      </c>
      <c r="F117" s="115"/>
      <c r="G117" s="115" t="s">
        <v>3</v>
      </c>
      <c r="H117" s="127" t="s">
        <v>146</v>
      </c>
      <c r="I117" s="127"/>
      <c r="J117" s="127"/>
    </row>
    <row r="118" spans="1:10" ht="12" customHeight="1">
      <c r="A118" s="103"/>
      <c r="B118" s="103"/>
      <c r="C118" s="103"/>
      <c r="D118" s="112"/>
      <c r="E118" s="22" t="s">
        <v>129</v>
      </c>
      <c r="F118" s="22" t="s">
        <v>130</v>
      </c>
      <c r="G118" s="115"/>
      <c r="H118" s="22" t="s">
        <v>129</v>
      </c>
      <c r="I118" s="22" t="s">
        <v>130</v>
      </c>
      <c r="J118" s="22" t="s">
        <v>131</v>
      </c>
    </row>
    <row r="119" spans="1:10" s="5" customFormat="1" ht="15">
      <c r="A119" s="104" t="s">
        <v>27</v>
      </c>
      <c r="B119" s="104"/>
      <c r="C119" s="104"/>
      <c r="D119" s="4" t="s">
        <v>28</v>
      </c>
      <c r="E119" s="4">
        <f>SUM(E120,E122,E123,E124,E126,E128,E130,E131,E132,E134:E135,E136)</f>
        <v>25</v>
      </c>
      <c r="F119" s="4">
        <f>SUM(F120,F122,F123,F124,F126,F128,F130,F131,F132,F135,F136)</f>
        <v>10</v>
      </c>
      <c r="G119" s="45" t="s">
        <v>4</v>
      </c>
      <c r="H119" s="132"/>
      <c r="I119" s="132"/>
      <c r="J119" s="132"/>
    </row>
    <row r="120" spans="1:10" ht="120">
      <c r="A120" s="21" t="s">
        <v>207</v>
      </c>
      <c r="B120" s="34" t="s">
        <v>29</v>
      </c>
      <c r="C120" s="20" t="s">
        <v>247</v>
      </c>
      <c r="D120" s="49" t="s">
        <v>128</v>
      </c>
      <c r="E120" s="22">
        <v>1</v>
      </c>
      <c r="F120" s="22">
        <v>0</v>
      </c>
      <c r="G120" s="26" t="s">
        <v>5</v>
      </c>
      <c r="H120" s="25">
        <v>1</v>
      </c>
      <c r="I120" s="51">
        <v>0</v>
      </c>
      <c r="J120" s="23">
        <f>SUM(H120+I120*1.2)</f>
        <v>1</v>
      </c>
    </row>
    <row r="121" spans="1:10" ht="24">
      <c r="A121" s="37" t="s">
        <v>110</v>
      </c>
      <c r="B121" s="43" t="s">
        <v>111</v>
      </c>
      <c r="C121" s="108" t="s">
        <v>306</v>
      </c>
      <c r="D121" s="108"/>
      <c r="E121" s="108"/>
      <c r="F121" s="108"/>
      <c r="G121" s="108"/>
      <c r="H121" s="108"/>
      <c r="I121" s="108"/>
      <c r="J121" s="108"/>
    </row>
    <row r="122" spans="1:10" ht="204">
      <c r="A122" s="21" t="s">
        <v>112</v>
      </c>
      <c r="B122" s="34" t="s">
        <v>113</v>
      </c>
      <c r="C122" s="20" t="s">
        <v>248</v>
      </c>
      <c r="D122" s="49" t="s">
        <v>128</v>
      </c>
      <c r="E122" s="22">
        <v>2</v>
      </c>
      <c r="F122" s="22">
        <v>0</v>
      </c>
      <c r="G122" s="26" t="s">
        <v>5</v>
      </c>
      <c r="H122" s="25">
        <v>2</v>
      </c>
      <c r="I122" s="51">
        <v>0</v>
      </c>
      <c r="J122" s="23">
        <f>SUM(H122+I122*1.2)</f>
        <v>2</v>
      </c>
    </row>
    <row r="123" spans="1:10" ht="300">
      <c r="A123" s="21" t="s">
        <v>114</v>
      </c>
      <c r="B123" s="34" t="s">
        <v>30</v>
      </c>
      <c r="C123" s="20" t="s">
        <v>249</v>
      </c>
      <c r="D123" s="49" t="s">
        <v>128</v>
      </c>
      <c r="E123" s="22">
        <v>4</v>
      </c>
      <c r="F123" s="22">
        <v>0</v>
      </c>
      <c r="G123" s="26" t="s">
        <v>5</v>
      </c>
      <c r="H123" s="25">
        <v>4</v>
      </c>
      <c r="I123" s="51">
        <v>0</v>
      </c>
      <c r="J123" s="23">
        <f>SUM(H123+I123*1.2)</f>
        <v>4</v>
      </c>
    </row>
    <row r="124" spans="1:10" ht="84">
      <c r="A124" s="21" t="s">
        <v>115</v>
      </c>
      <c r="B124" s="34" t="s">
        <v>31</v>
      </c>
      <c r="C124" s="20" t="s">
        <v>250</v>
      </c>
      <c r="D124" s="49" t="s">
        <v>128</v>
      </c>
      <c r="E124" s="22">
        <v>1</v>
      </c>
      <c r="F124" s="22">
        <v>0</v>
      </c>
      <c r="G124" s="26" t="s">
        <v>5</v>
      </c>
      <c r="H124" s="25">
        <v>1</v>
      </c>
      <c r="I124" s="51">
        <v>0</v>
      </c>
      <c r="J124" s="23">
        <f>SUM(H124+I124*1.2)</f>
        <v>1</v>
      </c>
    </row>
    <row r="125" spans="1:10">
      <c r="A125" s="37" t="s">
        <v>116</v>
      </c>
      <c r="B125" s="43" t="s">
        <v>117</v>
      </c>
      <c r="C125" s="105" t="s">
        <v>306</v>
      </c>
      <c r="D125" s="106"/>
      <c r="E125" s="106"/>
      <c r="F125" s="106"/>
      <c r="G125" s="106"/>
      <c r="H125" s="106"/>
      <c r="I125" s="106"/>
      <c r="J125" s="107"/>
    </row>
    <row r="126" spans="1:10" ht="168">
      <c r="A126" s="21" t="s">
        <v>118</v>
      </c>
      <c r="B126" s="34" t="s">
        <v>32</v>
      </c>
      <c r="C126" s="20" t="s">
        <v>209</v>
      </c>
      <c r="D126" s="49" t="s">
        <v>128</v>
      </c>
      <c r="E126" s="22">
        <v>3</v>
      </c>
      <c r="F126" s="22">
        <v>0</v>
      </c>
      <c r="G126" s="26" t="s">
        <v>5</v>
      </c>
      <c r="H126" s="25">
        <v>3</v>
      </c>
      <c r="I126" s="51">
        <v>0</v>
      </c>
      <c r="J126" s="23">
        <f>SUM(H126+I126*1.2)</f>
        <v>3</v>
      </c>
    </row>
    <row r="127" spans="1:10">
      <c r="A127" s="37" t="s">
        <v>119</v>
      </c>
      <c r="B127" s="43" t="s">
        <v>33</v>
      </c>
      <c r="C127" s="105" t="s">
        <v>306</v>
      </c>
      <c r="D127" s="106"/>
      <c r="E127" s="106"/>
      <c r="F127" s="106"/>
      <c r="G127" s="106"/>
      <c r="H127" s="106"/>
      <c r="I127" s="106"/>
      <c r="J127" s="107"/>
    </row>
    <row r="128" spans="1:10" ht="264">
      <c r="A128" s="133" t="s">
        <v>120</v>
      </c>
      <c r="B128" s="131" t="s">
        <v>42</v>
      </c>
      <c r="C128" s="20" t="s">
        <v>251</v>
      </c>
      <c r="D128" s="109" t="s">
        <v>128</v>
      </c>
      <c r="E128" s="120">
        <v>6</v>
      </c>
      <c r="F128" s="120">
        <v>3</v>
      </c>
      <c r="G128" s="121" t="s">
        <v>5</v>
      </c>
      <c r="H128" s="122">
        <v>6</v>
      </c>
      <c r="I128" s="122">
        <v>3</v>
      </c>
      <c r="J128" s="115">
        <f>SUM(H128+I128*1.2)</f>
        <v>9.6</v>
      </c>
    </row>
    <row r="129" spans="1:10" ht="204">
      <c r="A129" s="133"/>
      <c r="B129" s="131"/>
      <c r="C129" s="20" t="s">
        <v>252</v>
      </c>
      <c r="D129" s="110"/>
      <c r="E129" s="120"/>
      <c r="F129" s="120"/>
      <c r="G129" s="121"/>
      <c r="H129" s="122"/>
      <c r="I129" s="122"/>
      <c r="J129" s="115"/>
    </row>
    <row r="130" spans="1:10" ht="144">
      <c r="A130" s="21" t="s">
        <v>121</v>
      </c>
      <c r="B130" s="34" t="s">
        <v>34</v>
      </c>
      <c r="C130" s="20" t="s">
        <v>315</v>
      </c>
      <c r="D130" s="23" t="s">
        <v>128</v>
      </c>
      <c r="E130" s="23">
        <v>2</v>
      </c>
      <c r="F130" s="23">
        <v>0</v>
      </c>
      <c r="G130" s="26" t="s">
        <v>5</v>
      </c>
      <c r="H130" s="25">
        <v>2</v>
      </c>
      <c r="I130" s="51">
        <v>0</v>
      </c>
      <c r="J130" s="23">
        <f>SUM(H130+I130*1.2)</f>
        <v>2</v>
      </c>
    </row>
    <row r="131" spans="1:10" ht="348">
      <c r="A131" s="21" t="s">
        <v>122</v>
      </c>
      <c r="B131" s="34" t="s">
        <v>35</v>
      </c>
      <c r="C131" s="20" t="s">
        <v>254</v>
      </c>
      <c r="D131" s="23" t="s">
        <v>128</v>
      </c>
      <c r="E131" s="22">
        <v>3</v>
      </c>
      <c r="F131" s="22">
        <v>0</v>
      </c>
      <c r="G131" s="26" t="s">
        <v>5</v>
      </c>
      <c r="H131" s="25">
        <v>3</v>
      </c>
      <c r="I131" s="51">
        <v>0</v>
      </c>
      <c r="J131" s="23">
        <f>SUM(H131+I131*1.2)</f>
        <v>3</v>
      </c>
    </row>
    <row r="132" spans="1:10" ht="132">
      <c r="A132" s="21" t="s">
        <v>123</v>
      </c>
      <c r="B132" s="34" t="s">
        <v>125</v>
      </c>
      <c r="C132" s="20" t="s">
        <v>316</v>
      </c>
      <c r="D132" s="23" t="s">
        <v>128</v>
      </c>
      <c r="E132" s="22">
        <v>1</v>
      </c>
      <c r="F132" s="22">
        <v>2</v>
      </c>
      <c r="G132" s="26" t="s">
        <v>5</v>
      </c>
      <c r="H132" s="25">
        <v>1</v>
      </c>
      <c r="I132" s="51">
        <v>2</v>
      </c>
      <c r="J132" s="23">
        <f>SUM(H132+I132*1.2)</f>
        <v>3.4</v>
      </c>
    </row>
    <row r="133" spans="1:10">
      <c r="A133" s="37" t="s">
        <v>124</v>
      </c>
      <c r="B133" s="55" t="s">
        <v>210</v>
      </c>
      <c r="C133" s="108" t="s">
        <v>306</v>
      </c>
      <c r="D133" s="108"/>
      <c r="E133" s="108"/>
      <c r="F133" s="108"/>
      <c r="G133" s="108"/>
      <c r="H133" s="108"/>
      <c r="I133" s="108"/>
      <c r="J133" s="108"/>
    </row>
    <row r="134" spans="1:10" ht="36">
      <c r="A134" s="21" t="s">
        <v>317</v>
      </c>
      <c r="B134" s="34" t="s">
        <v>204</v>
      </c>
      <c r="C134" s="20" t="s">
        <v>206</v>
      </c>
      <c r="D134" s="49" t="s">
        <v>128</v>
      </c>
      <c r="E134" s="22">
        <v>1</v>
      </c>
      <c r="F134" s="22">
        <v>0</v>
      </c>
      <c r="G134" s="26" t="s">
        <v>5</v>
      </c>
      <c r="H134" s="25">
        <v>1</v>
      </c>
      <c r="I134" s="51">
        <v>0</v>
      </c>
      <c r="J134" s="23">
        <f>SUM(H134+I134*1.2)</f>
        <v>1</v>
      </c>
    </row>
    <row r="135" spans="1:10" ht="144">
      <c r="A135" s="33" t="s">
        <v>211</v>
      </c>
      <c r="B135" s="32" t="s">
        <v>212</v>
      </c>
      <c r="C135" s="20" t="s">
        <v>318</v>
      </c>
      <c r="D135" s="23" t="s">
        <v>128</v>
      </c>
      <c r="E135" s="22">
        <v>1</v>
      </c>
      <c r="F135" s="22">
        <v>4</v>
      </c>
      <c r="G135" s="26" t="s">
        <v>5</v>
      </c>
      <c r="H135" s="25">
        <v>1</v>
      </c>
      <c r="I135" s="25">
        <v>4</v>
      </c>
      <c r="J135" s="23">
        <f t="shared" ref="J135:J136" si="2">SUM(H135+I135*1.2)</f>
        <v>5.8</v>
      </c>
    </row>
    <row r="136" spans="1:10" ht="36">
      <c r="A136" s="33" t="s">
        <v>213</v>
      </c>
      <c r="B136" s="32" t="s">
        <v>214</v>
      </c>
      <c r="C136" s="20" t="s">
        <v>319</v>
      </c>
      <c r="D136" s="49" t="s">
        <v>128</v>
      </c>
      <c r="E136" s="22">
        <v>0</v>
      </c>
      <c r="F136" s="22">
        <v>1</v>
      </c>
      <c r="G136" s="26" t="s">
        <v>5</v>
      </c>
      <c r="H136" s="51">
        <v>0</v>
      </c>
      <c r="I136" s="25">
        <v>1</v>
      </c>
      <c r="J136" s="23">
        <f t="shared" si="2"/>
        <v>1.2</v>
      </c>
    </row>
    <row r="137" spans="1:10" s="7" customFormat="1">
      <c r="A137" s="118"/>
      <c r="B137" s="119"/>
      <c r="C137" s="119"/>
      <c r="D137" s="119"/>
      <c r="E137" s="100" t="s">
        <v>144</v>
      </c>
      <c r="F137" s="100"/>
      <c r="G137" s="100"/>
      <c r="H137" s="98" t="s">
        <v>320</v>
      </c>
      <c r="I137" s="98"/>
      <c r="J137" s="99"/>
    </row>
    <row r="138" spans="1:10" s="7" customFormat="1">
      <c r="A138" s="118"/>
      <c r="B138" s="119"/>
      <c r="C138" s="119"/>
      <c r="D138" s="119"/>
      <c r="E138" s="100" t="s">
        <v>150</v>
      </c>
      <c r="F138" s="100"/>
      <c r="G138" s="100"/>
      <c r="H138" s="98">
        <f>SUM(H120,H122,H123,H124,H126,H128,H130,H131,H132,H134:H135,H136)</f>
        <v>25</v>
      </c>
      <c r="I138" s="98"/>
      <c r="J138" s="99"/>
    </row>
    <row r="139" spans="1:10" s="7" customFormat="1">
      <c r="A139" s="118"/>
      <c r="B139" s="119"/>
      <c r="C139" s="119"/>
      <c r="D139" s="119"/>
      <c r="E139" s="100" t="s">
        <v>151</v>
      </c>
      <c r="F139" s="100"/>
      <c r="G139" s="100"/>
      <c r="H139" s="46">
        <f>SUM(I120,I122,I123,I124,I126,I128,I130,I131,I132,I135,I136)</f>
        <v>10</v>
      </c>
      <c r="I139" s="46" t="s">
        <v>149</v>
      </c>
      <c r="J139" s="30">
        <f>H139*1.2</f>
        <v>12</v>
      </c>
    </row>
    <row r="140" spans="1:10" s="7" customFormat="1">
      <c r="A140" s="113" t="s">
        <v>152</v>
      </c>
      <c r="B140" s="114"/>
      <c r="C140" s="114"/>
      <c r="D140" s="114"/>
      <c r="E140" s="114"/>
      <c r="F140" s="114"/>
      <c r="G140" s="114"/>
      <c r="H140" s="116">
        <f>IF((H138+J139)/E119*100%&gt;100%, 100%, (H138+J139)/E119*100%)</f>
        <v>1</v>
      </c>
      <c r="I140" s="116"/>
      <c r="J140" s="117"/>
    </row>
    <row r="142" spans="1:10" ht="15.75" customHeight="1">
      <c r="A142" s="103" t="s">
        <v>178</v>
      </c>
      <c r="B142" s="103" t="s">
        <v>179</v>
      </c>
      <c r="C142" s="103" t="s">
        <v>1</v>
      </c>
      <c r="D142" s="111" t="s">
        <v>2</v>
      </c>
      <c r="E142" s="115" t="s">
        <v>145</v>
      </c>
      <c r="F142" s="115"/>
      <c r="G142" s="115" t="s">
        <v>3</v>
      </c>
      <c r="H142" s="127" t="s">
        <v>146</v>
      </c>
      <c r="I142" s="127"/>
      <c r="J142" s="127"/>
    </row>
    <row r="143" spans="1:10" ht="12" customHeight="1">
      <c r="A143" s="103"/>
      <c r="B143" s="103"/>
      <c r="C143" s="103"/>
      <c r="D143" s="112"/>
      <c r="E143" s="22" t="s">
        <v>129</v>
      </c>
      <c r="F143" s="22" t="s">
        <v>130</v>
      </c>
      <c r="G143" s="115"/>
      <c r="H143" s="22" t="s">
        <v>129</v>
      </c>
      <c r="I143" s="22" t="s">
        <v>130</v>
      </c>
      <c r="J143" s="22" t="s">
        <v>131</v>
      </c>
    </row>
    <row r="144" spans="1:10" s="38" customFormat="1">
      <c r="A144" s="124" t="s">
        <v>36</v>
      </c>
      <c r="B144" s="124"/>
      <c r="C144" s="124"/>
      <c r="D144" s="45" t="s">
        <v>28</v>
      </c>
      <c r="E144" s="45">
        <f>E145</f>
        <v>0</v>
      </c>
      <c r="F144" s="45">
        <f>F145</f>
        <v>10</v>
      </c>
      <c r="G144" s="45" t="s">
        <v>4</v>
      </c>
      <c r="H144" s="134"/>
      <c r="I144" s="134"/>
      <c r="J144" s="134"/>
    </row>
    <row r="145" spans="1:10" ht="57" customHeight="1">
      <c r="A145" s="21" t="s">
        <v>126</v>
      </c>
      <c r="B145" s="34" t="s">
        <v>37</v>
      </c>
      <c r="C145" s="20" t="s">
        <v>253</v>
      </c>
      <c r="D145" s="49" t="s">
        <v>128</v>
      </c>
      <c r="E145" s="23">
        <v>0</v>
      </c>
      <c r="F145" s="23">
        <v>10</v>
      </c>
      <c r="G145" s="26" t="s">
        <v>5</v>
      </c>
      <c r="H145" s="51">
        <v>0</v>
      </c>
      <c r="I145" s="25">
        <v>10</v>
      </c>
      <c r="J145" s="23">
        <f>SUM(H145+I145)</f>
        <v>10</v>
      </c>
    </row>
    <row r="146" spans="1:10">
      <c r="A146" s="118"/>
      <c r="B146" s="119"/>
      <c r="C146" s="119"/>
      <c r="D146" s="119"/>
      <c r="E146" s="100" t="s">
        <v>144</v>
      </c>
      <c r="F146" s="100"/>
      <c r="G146" s="100"/>
      <c r="H146" s="98" t="s">
        <v>215</v>
      </c>
      <c r="I146" s="98"/>
      <c r="J146" s="99"/>
    </row>
    <row r="147" spans="1:10">
      <c r="A147" s="118"/>
      <c r="B147" s="119"/>
      <c r="C147" s="119"/>
      <c r="D147" s="119"/>
      <c r="E147" s="100" t="s">
        <v>150</v>
      </c>
      <c r="F147" s="100"/>
      <c r="G147" s="100"/>
      <c r="H147" s="98">
        <f>H145</f>
        <v>0</v>
      </c>
      <c r="I147" s="98"/>
      <c r="J147" s="99"/>
    </row>
    <row r="148" spans="1:10">
      <c r="A148" s="118"/>
      <c r="B148" s="119"/>
      <c r="C148" s="119"/>
      <c r="D148" s="119"/>
      <c r="E148" s="100" t="s">
        <v>151</v>
      </c>
      <c r="F148" s="100"/>
      <c r="G148" s="100"/>
      <c r="H148" s="46">
        <f>I145</f>
        <v>10</v>
      </c>
      <c r="I148" s="46" t="s">
        <v>321</v>
      </c>
      <c r="J148" s="30">
        <f>H148*1</f>
        <v>10</v>
      </c>
    </row>
  </sheetData>
  <sheetProtection selectLockedCells="1"/>
  <mergeCells count="193">
    <mergeCell ref="A144:C144"/>
    <mergeCell ref="H146:J146"/>
    <mergeCell ref="H147:J147"/>
    <mergeCell ref="E148:G148"/>
    <mergeCell ref="A146:D146"/>
    <mergeCell ref="A147:D147"/>
    <mergeCell ref="A148:D148"/>
    <mergeCell ref="H144:J144"/>
    <mergeCell ref="E146:G146"/>
    <mergeCell ref="E147:G147"/>
    <mergeCell ref="A69:D69"/>
    <mergeCell ref="H92:J92"/>
    <mergeCell ref="H93:J93"/>
    <mergeCell ref="H95:J95"/>
    <mergeCell ref="A99:C99"/>
    <mergeCell ref="C102:J102"/>
    <mergeCell ref="C105:J105"/>
    <mergeCell ref="A92:D92"/>
    <mergeCell ref="A93:D93"/>
    <mergeCell ref="H97:J97"/>
    <mergeCell ref="E74:F74"/>
    <mergeCell ref="H74:J74"/>
    <mergeCell ref="A76:C76"/>
    <mergeCell ref="C77:J77"/>
    <mergeCell ref="C78:J78"/>
    <mergeCell ref="E79:E80"/>
    <mergeCell ref="F79:F80"/>
    <mergeCell ref="G79:G80"/>
    <mergeCell ref="H79:H80"/>
    <mergeCell ref="I79:I80"/>
    <mergeCell ref="J79:J80"/>
    <mergeCell ref="C83:J83"/>
    <mergeCell ref="C87:J87"/>
    <mergeCell ref="C88:J88"/>
    <mergeCell ref="A142:A143"/>
    <mergeCell ref="B142:B143"/>
    <mergeCell ref="C142:C143"/>
    <mergeCell ref="D142:D143"/>
    <mergeCell ref="A128:A129"/>
    <mergeCell ref="B128:B129"/>
    <mergeCell ref="E117:F117"/>
    <mergeCell ref="C133:J133"/>
    <mergeCell ref="A137:D137"/>
    <mergeCell ref="H137:J137"/>
    <mergeCell ref="A138:D138"/>
    <mergeCell ref="H138:J138"/>
    <mergeCell ref="A139:D139"/>
    <mergeCell ref="E139:G139"/>
    <mergeCell ref="H140:J140"/>
    <mergeCell ref="E138:G138"/>
    <mergeCell ref="E142:F142"/>
    <mergeCell ref="H142:J142"/>
    <mergeCell ref="E137:G137"/>
    <mergeCell ref="A140:G140"/>
    <mergeCell ref="G142:G143"/>
    <mergeCell ref="A114:D114"/>
    <mergeCell ref="E114:G114"/>
    <mergeCell ref="C89:J89"/>
    <mergeCell ref="H119:J119"/>
    <mergeCell ref="H99:J99"/>
    <mergeCell ref="C103:J103"/>
    <mergeCell ref="C106:J106"/>
    <mergeCell ref="C108:J108"/>
    <mergeCell ref="C109:J109"/>
    <mergeCell ref="H112:J112"/>
    <mergeCell ref="H113:J113"/>
    <mergeCell ref="H115:J115"/>
    <mergeCell ref="H117:J117"/>
    <mergeCell ref="B97:B98"/>
    <mergeCell ref="C97:C98"/>
    <mergeCell ref="D97:D98"/>
    <mergeCell ref="A94:D94"/>
    <mergeCell ref="E94:G94"/>
    <mergeCell ref="E97:F97"/>
    <mergeCell ref="A117:A118"/>
    <mergeCell ref="B117:B118"/>
    <mergeCell ref="C117:C118"/>
    <mergeCell ref="D117:D118"/>
    <mergeCell ref="G117:G118"/>
    <mergeCell ref="H27:J27"/>
    <mergeCell ref="H44:J44"/>
    <mergeCell ref="H45:J45"/>
    <mergeCell ref="H33:J33"/>
    <mergeCell ref="H49:J49"/>
    <mergeCell ref="C52:J52"/>
    <mergeCell ref="H51:J51"/>
    <mergeCell ref="A51:C51"/>
    <mergeCell ref="H29:J29"/>
    <mergeCell ref="E31:F31"/>
    <mergeCell ref="H31:J31"/>
    <mergeCell ref="A31:A32"/>
    <mergeCell ref="B31:B32"/>
    <mergeCell ref="C31:C32"/>
    <mergeCell ref="E46:G46"/>
    <mergeCell ref="E28:G28"/>
    <mergeCell ref="E27:G27"/>
    <mergeCell ref="A29:G29"/>
    <mergeCell ref="E44:G44"/>
    <mergeCell ref="E45:G45"/>
    <mergeCell ref="A47:G47"/>
    <mergeCell ref="G3:G4"/>
    <mergeCell ref="E3:F3"/>
    <mergeCell ref="H3:J3"/>
    <mergeCell ref="C21:J21"/>
    <mergeCell ref="C22:J22"/>
    <mergeCell ref="C23:J23"/>
    <mergeCell ref="C24:J24"/>
    <mergeCell ref="C25:J25"/>
    <mergeCell ref="H26:J26"/>
    <mergeCell ref="E26:G26"/>
    <mergeCell ref="A26:D26"/>
    <mergeCell ref="B3:B4"/>
    <mergeCell ref="C3:C4"/>
    <mergeCell ref="A49:A50"/>
    <mergeCell ref="B49:B50"/>
    <mergeCell ref="C49:C50"/>
    <mergeCell ref="A27:D27"/>
    <mergeCell ref="A28:D28"/>
    <mergeCell ref="A44:D44"/>
    <mergeCell ref="A45:D45"/>
    <mergeCell ref="D3:D4"/>
    <mergeCell ref="F128:F129"/>
    <mergeCell ref="G128:G129"/>
    <mergeCell ref="H128:H129"/>
    <mergeCell ref="I128:I129"/>
    <mergeCell ref="J128:J129"/>
    <mergeCell ref="A46:D46"/>
    <mergeCell ref="A1:B1"/>
    <mergeCell ref="H47:J47"/>
    <mergeCell ref="A5:C5"/>
    <mergeCell ref="E49:F49"/>
    <mergeCell ref="A33:C33"/>
    <mergeCell ref="D31:D32"/>
    <mergeCell ref="G31:G32"/>
    <mergeCell ref="C34:J34"/>
    <mergeCell ref="C35:J35"/>
    <mergeCell ref="C36:J36"/>
    <mergeCell ref="C37:J37"/>
    <mergeCell ref="C38:J38"/>
    <mergeCell ref="C39:J39"/>
    <mergeCell ref="C7:J7"/>
    <mergeCell ref="C12:J12"/>
    <mergeCell ref="C20:J20"/>
    <mergeCell ref="H5:J5"/>
    <mergeCell ref="A3:A4"/>
    <mergeCell ref="D128:D129"/>
    <mergeCell ref="C56:J56"/>
    <mergeCell ref="D49:D50"/>
    <mergeCell ref="A72:G72"/>
    <mergeCell ref="E92:G92"/>
    <mergeCell ref="E93:G93"/>
    <mergeCell ref="A95:G95"/>
    <mergeCell ref="E112:G112"/>
    <mergeCell ref="E113:G113"/>
    <mergeCell ref="A115:G115"/>
    <mergeCell ref="C68:J68"/>
    <mergeCell ref="G49:G50"/>
    <mergeCell ref="H72:J72"/>
    <mergeCell ref="A70:D70"/>
    <mergeCell ref="A71:D71"/>
    <mergeCell ref="E71:G71"/>
    <mergeCell ref="C55:J55"/>
    <mergeCell ref="C61:J61"/>
    <mergeCell ref="C60:J60"/>
    <mergeCell ref="C64:J64"/>
    <mergeCell ref="C121:J121"/>
    <mergeCell ref="C110:J110"/>
    <mergeCell ref="C127:J127"/>
    <mergeCell ref="E128:E129"/>
    <mergeCell ref="H69:J69"/>
    <mergeCell ref="H70:J70"/>
    <mergeCell ref="E69:G69"/>
    <mergeCell ref="E70:G70"/>
    <mergeCell ref="C79:C80"/>
    <mergeCell ref="A97:A98"/>
    <mergeCell ref="A119:C119"/>
    <mergeCell ref="C125:J125"/>
    <mergeCell ref="C100:J100"/>
    <mergeCell ref="D79:D80"/>
    <mergeCell ref="B79:B80"/>
    <mergeCell ref="A79:A80"/>
    <mergeCell ref="C81:J81"/>
    <mergeCell ref="A74:A75"/>
    <mergeCell ref="B74:B75"/>
    <mergeCell ref="C74:C75"/>
    <mergeCell ref="D74:D75"/>
    <mergeCell ref="G74:G75"/>
    <mergeCell ref="H76:J76"/>
    <mergeCell ref="C84:J84"/>
    <mergeCell ref="C85:J85"/>
    <mergeCell ref="G97:G98"/>
    <mergeCell ref="A112:D112"/>
    <mergeCell ref="A113:D113"/>
  </mergeCells>
  <phoneticPr fontId="19" type="noConversion"/>
  <dataValidations count="9">
    <dataValidation type="list" allowBlank="1" showInputMessage="1" showErrorMessage="1" sqref="G13:G19 G6 G8:G11 G40:G43" xr:uid="{F903F2F3-B775-40F2-8394-703A08E3078B}">
      <formula1>"Y, N"</formula1>
    </dataValidation>
    <dataValidation type="list" allowBlank="1" showInputMessage="1" showErrorMessage="1" sqref="G145 G101 G57:G59 G111 G53:G54 G134:G136 G62:G63 G79 G82 G86 G90:G91 G104 G107 G120 G122:G124 G126 G128 G130:G132 G65:G67" xr:uid="{34E5E2A8-C890-4A4D-B1B7-6E140E41AD65}">
      <formula1>"Y,N"</formula1>
    </dataValidation>
    <dataValidation type="list" allowBlank="1" showInputMessage="1" showErrorMessage="1" sqref="H18 H111 H120 H124 H42 H16 H134:H135 I41 H91 H107 I63 H8:H9 I14 I9 H104 I90 H132 H6 H57 H67 I136" xr:uid="{C9E568DA-BFA7-40C3-B051-C469BDDCA764}">
      <formula1>"0,1"</formula1>
    </dataValidation>
    <dataValidation type="list" allowBlank="1" showInputMessage="1" showErrorMessage="1" sqref="H62 H59 H43 H130 H65 H82:I82 H54 H11 I16 H17 H19 I40 I132 H122 I66" xr:uid="{902FE538-919F-4847-AC30-B75883C62425}">
      <formula1>"0,1,2"</formula1>
    </dataValidation>
    <dataValidation type="list" allowBlank="1" showInputMessage="1" showErrorMessage="1" sqref="H63 H86 H126 H15 H58 I10 H13 I53 H101 I128:I129 H131" xr:uid="{5D74582D-5AC8-4CDF-9A94-732826FF7B28}">
      <formula1>"0,1,2,3"</formula1>
    </dataValidation>
    <dataValidation type="list" allowBlank="1" showInputMessage="1" showErrorMessage="1" sqref="I145" xr:uid="{A86825FF-B0E5-4A50-9676-B3D999F18F8B}">
      <formula1>"0,1,2,3,4,5,6,7,8,9,10"</formula1>
    </dataValidation>
    <dataValidation type="list" allowBlank="1" showInputMessage="1" showErrorMessage="1" sqref="H53 H128:H129" xr:uid="{1D1DC4A3-F21A-472F-A702-1593EEC0EE60}">
      <formula1>"0,1,2,3,4,5,6"</formula1>
    </dataValidation>
    <dataValidation type="list" allowBlank="1" showInputMessage="1" showErrorMessage="1" sqref="H66 H123 I135" xr:uid="{8A302A77-84EA-43A0-993D-C65868234182}">
      <formula1>"0,1,2,3,4"</formula1>
    </dataValidation>
    <dataValidation type="list" allowBlank="1" showInputMessage="1" showErrorMessage="1" sqref="H79:H80" xr:uid="{E380157D-2E2E-4A8D-BC8E-DD99E1AFDD7F}">
      <formula1>"0,1,2,3,4,5,6,7,8,9,10,11,12,13,14"</formula1>
    </dataValidation>
  </dataValidations>
  <pageMargins left="0.7" right="0.7" top="0.75" bottom="0.75" header="0.3" footer="0.3"/>
  <pageSetup paperSize="9" scale="71" fitToHeight="0" orientation="landscape" r:id="rId1"/>
  <rowBreaks count="15" manualBreakCount="15">
    <brk id="12" max="9" man="1"/>
    <brk id="17" max="9" man="1"/>
    <brk id="30" max="9" man="1"/>
    <brk id="48" max="9" man="1"/>
    <brk id="58" max="9" man="1"/>
    <brk id="62" max="9" man="1"/>
    <brk id="65" max="9" man="1"/>
    <brk id="73" max="9" man="1"/>
    <brk id="81" max="9" man="1"/>
    <brk id="96" max="9" man="1"/>
    <brk id="107" max="9" man="1"/>
    <brk id="116" max="9" man="1"/>
    <brk id="125" max="9" man="1"/>
    <brk id="130" max="9" man="1"/>
    <brk id="141"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B198-E7A6-4611-B50D-1A031CBBF8DF}">
  <sheetPr codeName="Sheet3"/>
  <dimension ref="A1:H14"/>
  <sheetViews>
    <sheetView view="pageBreakPreview" zoomScaleNormal="85" zoomScaleSheetLayoutView="100" zoomScalePageLayoutView="70" workbookViewId="0">
      <selection activeCell="H22" sqref="H22"/>
    </sheetView>
  </sheetViews>
  <sheetFormatPr defaultRowHeight="12.75"/>
  <cols>
    <col min="1" max="1" width="32.85546875" style="62" bestFit="1" customWidth="1"/>
    <col min="2" max="5" width="20.7109375" style="62" customWidth="1"/>
    <col min="6" max="6" width="20.7109375" style="62" bestFit="1" customWidth="1"/>
    <col min="7" max="7" width="23.140625" style="62" customWidth="1"/>
    <col min="8" max="8" width="37.85546875" style="62" bestFit="1" customWidth="1"/>
    <col min="9" max="16384" width="9.140625" style="62"/>
  </cols>
  <sheetData>
    <row r="1" spans="1:8">
      <c r="A1" s="10"/>
      <c r="B1" s="11"/>
      <c r="C1" s="11"/>
      <c r="D1" s="11"/>
      <c r="E1" s="11"/>
      <c r="F1" s="11"/>
      <c r="G1" s="1"/>
      <c r="H1" s="11"/>
    </row>
    <row r="2" spans="1:8">
      <c r="A2" s="12"/>
      <c r="B2" s="12"/>
      <c r="C2" s="12"/>
      <c r="D2" s="12"/>
      <c r="E2" s="12"/>
      <c r="F2" s="12"/>
      <c r="G2" s="13"/>
      <c r="H2" s="12"/>
    </row>
    <row r="3" spans="1:8" ht="51" customHeight="1">
      <c r="A3" s="135" t="s">
        <v>43</v>
      </c>
      <c r="B3" s="140" t="s">
        <v>153</v>
      </c>
      <c r="C3" s="141"/>
      <c r="D3" s="140" t="s">
        <v>220</v>
      </c>
      <c r="E3" s="141"/>
      <c r="F3" s="135" t="s">
        <v>44</v>
      </c>
      <c r="G3" s="135" t="s">
        <v>222</v>
      </c>
      <c r="H3" s="135" t="s">
        <v>219</v>
      </c>
    </row>
    <row r="4" spans="1:8">
      <c r="A4" s="136"/>
      <c r="B4" s="14" t="s">
        <v>217</v>
      </c>
      <c r="C4" s="61" t="s">
        <v>218</v>
      </c>
      <c r="D4" s="14" t="s">
        <v>217</v>
      </c>
      <c r="E4" s="58" t="s">
        <v>218</v>
      </c>
      <c r="F4" s="136"/>
      <c r="G4" s="136"/>
      <c r="H4" s="136"/>
    </row>
    <row r="5" spans="1:8" ht="30" customHeight="1">
      <c r="A5" s="15" t="s">
        <v>216</v>
      </c>
      <c r="B5" s="16">
        <f>'Credit Checklist'!E5</f>
        <v>17</v>
      </c>
      <c r="C5" s="17">
        <f>'Credit Checklist'!F5</f>
        <v>7</v>
      </c>
      <c r="D5" s="17">
        <f>'Credit Checklist'!H27</f>
        <v>17</v>
      </c>
      <c r="E5" s="17">
        <f>'Credit Checklist'!H28</f>
        <v>7</v>
      </c>
      <c r="F5" s="18">
        <f>'Credit Checklist'!H29</f>
        <v>1</v>
      </c>
      <c r="G5" s="19">
        <v>0.2</v>
      </c>
      <c r="H5" s="59">
        <f>IF(SUM(D5+E5*1.2)&gt;B5,B5,SUM(D5+E5*1.2))</f>
        <v>17</v>
      </c>
    </row>
    <row r="6" spans="1:8" ht="20.100000000000001" customHeight="1">
      <c r="A6" s="15" t="s">
        <v>154</v>
      </c>
      <c r="B6" s="16">
        <f>'Credit Checklist'!E33</f>
        <v>3</v>
      </c>
      <c r="C6" s="17">
        <f>'Credit Checklist'!F33</f>
        <v>3</v>
      </c>
      <c r="D6" s="17">
        <f>'Credit Checklist'!H45</f>
        <v>3</v>
      </c>
      <c r="E6" s="17">
        <f>'Credit Checklist'!H46</f>
        <v>3</v>
      </c>
      <c r="F6" s="18">
        <f>'Credit Checklist'!H47</f>
        <v>1</v>
      </c>
      <c r="G6" s="19">
        <v>0.2</v>
      </c>
      <c r="H6" s="59">
        <f t="shared" ref="H6:H10" si="0">IF(SUM(D6+E6*1.2)&gt;B6,B6,SUM(D6+E6*1.2))</f>
        <v>3</v>
      </c>
    </row>
    <row r="7" spans="1:8" ht="20.100000000000001" customHeight="1">
      <c r="A7" s="15" t="s">
        <v>290</v>
      </c>
      <c r="B7" s="16">
        <f>'Credit Checklist'!E51</f>
        <v>26</v>
      </c>
      <c r="C7" s="17">
        <f>'Credit Checklist'!F51</f>
        <v>6</v>
      </c>
      <c r="D7" s="17">
        <f>'Credit Checklist'!H70</f>
        <v>26</v>
      </c>
      <c r="E7" s="17">
        <f>'Credit Checklist'!H71</f>
        <v>6</v>
      </c>
      <c r="F7" s="18">
        <f>'Credit Checklist'!H72</f>
        <v>1</v>
      </c>
      <c r="G7" s="19">
        <v>0.2</v>
      </c>
      <c r="H7" s="59">
        <f t="shared" si="0"/>
        <v>26</v>
      </c>
    </row>
    <row r="8" spans="1:8" ht="20.100000000000001" customHeight="1">
      <c r="A8" s="15" t="s">
        <v>16</v>
      </c>
      <c r="B8" s="16">
        <f>'Credit Checklist'!E76</f>
        <v>20</v>
      </c>
      <c r="C8" s="17">
        <f>'Credit Checklist'!F76</f>
        <v>3</v>
      </c>
      <c r="D8" s="17">
        <f>'Credit Checklist'!H93</f>
        <v>20</v>
      </c>
      <c r="E8" s="17">
        <f>'Credit Checklist'!H94</f>
        <v>3</v>
      </c>
      <c r="F8" s="18">
        <f>'Credit Checklist'!H95</f>
        <v>1</v>
      </c>
      <c r="G8" s="19">
        <v>0.2</v>
      </c>
      <c r="H8" s="59">
        <f t="shared" si="0"/>
        <v>20</v>
      </c>
    </row>
    <row r="9" spans="1:8" ht="20.100000000000001" customHeight="1">
      <c r="A9" s="15" t="s">
        <v>291</v>
      </c>
      <c r="B9" s="16">
        <f>'Credit Checklist'!E99</f>
        <v>6</v>
      </c>
      <c r="C9" s="17">
        <f>'Credit Checklist'!F99</f>
        <v>0</v>
      </c>
      <c r="D9" s="17">
        <f>'Credit Checklist'!H113</f>
        <v>6</v>
      </c>
      <c r="E9" s="17">
        <f>'Credit Checklist'!H114</f>
        <v>0</v>
      </c>
      <c r="F9" s="18">
        <f>'Credit Checklist'!H115</f>
        <v>1</v>
      </c>
      <c r="G9" s="19" t="s">
        <v>221</v>
      </c>
      <c r="H9" s="59">
        <f t="shared" si="0"/>
        <v>6</v>
      </c>
    </row>
    <row r="10" spans="1:8" ht="20.100000000000001" customHeight="1">
      <c r="A10" s="15" t="s">
        <v>292</v>
      </c>
      <c r="B10" s="16">
        <f>'Credit Checklist'!E119</f>
        <v>25</v>
      </c>
      <c r="C10" s="17">
        <f>'Credit Checklist'!F119</f>
        <v>10</v>
      </c>
      <c r="D10" s="17">
        <f>'Credit Checklist'!H138</f>
        <v>25</v>
      </c>
      <c r="E10" s="17">
        <f>'Credit Checklist'!H139</f>
        <v>10</v>
      </c>
      <c r="F10" s="18">
        <f>'Credit Checklist'!H140</f>
        <v>1</v>
      </c>
      <c r="G10" s="19">
        <v>0.2</v>
      </c>
      <c r="H10" s="59">
        <f t="shared" si="0"/>
        <v>25</v>
      </c>
    </row>
    <row r="11" spans="1:8" ht="20.100000000000001" customHeight="1">
      <c r="A11" s="15" t="s">
        <v>36</v>
      </c>
      <c r="B11" s="17">
        <f>'Credit Checklist'!E144</f>
        <v>0</v>
      </c>
      <c r="C11" s="17">
        <f>'Credit Checklist'!F144</f>
        <v>10</v>
      </c>
      <c r="D11" s="17">
        <f>'Credit Checklist'!H147</f>
        <v>0</v>
      </c>
      <c r="E11" s="17">
        <f>'Credit Checklist'!H148</f>
        <v>10</v>
      </c>
      <c r="F11" s="18" t="s">
        <v>221</v>
      </c>
      <c r="G11" s="19" t="s">
        <v>221</v>
      </c>
      <c r="H11" s="59">
        <f>SUM(D11+E11)</f>
        <v>10</v>
      </c>
    </row>
    <row r="12" spans="1:8">
      <c r="A12" s="137" t="s">
        <v>45</v>
      </c>
      <c r="B12" s="138"/>
      <c r="C12" s="138"/>
      <c r="D12" s="138"/>
      <c r="E12" s="138"/>
      <c r="F12" s="138"/>
      <c r="G12" s="139"/>
      <c r="H12" s="63">
        <f>SUM(H5:H11)</f>
        <v>107</v>
      </c>
    </row>
    <row r="13" spans="1:8">
      <c r="A13" s="137" t="s">
        <v>46</v>
      </c>
      <c r="B13" s="138"/>
      <c r="C13" s="138"/>
      <c r="D13" s="138"/>
      <c r="E13" s="138"/>
      <c r="F13" s="138"/>
      <c r="G13" s="139"/>
      <c r="H13" s="64" t="str">
        <f>IF(AND(F5&gt;=0.2, F6&gt;=0.2, F7&gt;=0.2, F8&gt;=0.2, F10&gt;=0.2),IF(H12&gt;=75,"Platinum",IF(H12&gt;=65,"Gold",IF(H12&gt;=55,"Silver",IF(H12&gt;=40,"Bronze","Assessment Completed Without Any Rating")))), "Assessment Completed Without Any Rating")</f>
        <v>Platinum</v>
      </c>
    </row>
    <row r="14" spans="1:8">
      <c r="A14" s="137" t="s">
        <v>278</v>
      </c>
      <c r="B14" s="138"/>
      <c r="C14" s="138"/>
      <c r="D14" s="138"/>
      <c r="E14" s="138"/>
      <c r="F14" s="138"/>
      <c r="G14" s="139"/>
      <c r="H14" s="66" t="s">
        <v>280</v>
      </c>
    </row>
  </sheetData>
  <sheetProtection selectLockedCells="1"/>
  <mergeCells count="9">
    <mergeCell ref="H3:H4"/>
    <mergeCell ref="A14:G14"/>
    <mergeCell ref="A12:G12"/>
    <mergeCell ref="A13:G13"/>
    <mergeCell ref="B3:C3"/>
    <mergeCell ref="A3:A4"/>
    <mergeCell ref="D3:E3"/>
    <mergeCell ref="F3:F4"/>
    <mergeCell ref="G3:G4"/>
  </mergeCells>
  <conditionalFormatting sqref="F5:F11">
    <cfRule type="cellIs" dxfId="8" priority="1" operator="lessThan">
      <formula>0.2</formula>
    </cfRule>
    <cfRule type="cellIs" dxfId="7" priority="2" operator="lessThan">
      <formula>0.2</formula>
    </cfRule>
  </conditionalFormatting>
  <conditionalFormatting sqref="H12">
    <cfRule type="cellIs" dxfId="6" priority="11" operator="lessThan">
      <formula>0.4</formula>
    </cfRule>
  </conditionalFormatting>
  <conditionalFormatting sqref="H13">
    <cfRule type="containsText" dxfId="5" priority="5" operator="containsText" text="Prerequisite Achieved">
      <formula>NOT(ISERROR(SEARCH("Prerequisite Achieved",H13)))</formula>
    </cfRule>
    <cfRule type="containsText" dxfId="4" priority="6" operator="containsText" text="Platinum">
      <formula>NOT(ISERROR(SEARCH("Platinum",H13)))</formula>
    </cfRule>
    <cfRule type="containsText" dxfId="3" priority="7" operator="containsText" text="Gold">
      <formula>NOT(ISERROR(SEARCH("Gold",H13)))</formula>
    </cfRule>
    <cfRule type="containsText" dxfId="2" priority="8" operator="containsText" text="Silver">
      <formula>NOT(ISERROR(SEARCH("Silver",H13)))</formula>
    </cfRule>
    <cfRule type="containsText" dxfId="1" priority="9" operator="containsText" text="Bronze">
      <formula>NOT(ISERROR(SEARCH("Bronze",H13)))</formula>
    </cfRule>
    <cfRule type="containsText" dxfId="0" priority="10" operator="containsText" text="Certified">
      <formula>NOT(ISERROR(SEARCH("Certified",H13)))</formula>
    </cfRule>
  </conditionalFormatting>
  <dataValidations disablePrompts="1" count="3">
    <dataValidation type="decimal" allowBlank="1" showInputMessage="1" showErrorMessage="1" sqref="F5:F10" xr:uid="{B6A2C92F-63AF-4B36-8CF6-CABB0AAA0995}">
      <formula1>0</formula1>
      <formula2>100</formula2>
    </dataValidation>
    <dataValidation type="whole" allowBlank="1" showInputMessage="1" showErrorMessage="1" sqref="H5:H10" xr:uid="{45CA83E8-99C7-4057-8FCB-9F0DCE72273C}">
      <formula1>0</formula1>
      <formula2>B5</formula2>
    </dataValidation>
    <dataValidation type="whole" allowBlank="1" showInputMessage="1" showErrorMessage="1" sqref="H11" xr:uid="{D5B78509-9422-4330-9C2B-DB107316C80B}">
      <formula1>0</formula1>
      <formula2>C11</formula2>
    </dataValidation>
  </dataValidations>
  <pageMargins left="0.7" right="0.7" top="0.75" bottom="0.75" header="0.3" footer="0.3"/>
  <pageSetup paperSize="9" scale="44"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B807EEB-A685-4248-8377-52F3A6967753}">
          <x14:formula1>
            <xm:f>'Pull down list'!$E$2:$E$7</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F55A-3635-4309-96DA-3ED2E22EC514}">
  <dimension ref="A1:E7"/>
  <sheetViews>
    <sheetView workbookViewId="0">
      <selection activeCell="A5" sqref="A5"/>
    </sheetView>
  </sheetViews>
  <sheetFormatPr defaultRowHeight="15"/>
  <sheetData>
    <row r="1" spans="1:5">
      <c r="A1" t="s">
        <v>286</v>
      </c>
      <c r="B1" t="s">
        <v>266</v>
      </c>
      <c r="C1" t="s">
        <v>270</v>
      </c>
      <c r="D1" t="s">
        <v>275</v>
      </c>
      <c r="E1" t="s">
        <v>279</v>
      </c>
    </row>
    <row r="3" spans="1:5">
      <c r="A3" t="s">
        <v>287</v>
      </c>
      <c r="B3" t="s">
        <v>267</v>
      </c>
      <c r="C3" t="s">
        <v>267</v>
      </c>
      <c r="D3" t="s">
        <v>276</v>
      </c>
      <c r="E3" t="s">
        <v>280</v>
      </c>
    </row>
    <row r="4" spans="1:5">
      <c r="A4" t="s">
        <v>288</v>
      </c>
      <c r="B4" t="s">
        <v>268</v>
      </c>
      <c r="C4" t="s">
        <v>268</v>
      </c>
      <c r="D4" t="s">
        <v>277</v>
      </c>
      <c r="E4" t="s">
        <v>281</v>
      </c>
    </row>
    <row r="5" spans="1:5">
      <c r="E5" t="s">
        <v>282</v>
      </c>
    </row>
    <row r="6" spans="1:5">
      <c r="E6" t="s">
        <v>283</v>
      </c>
    </row>
    <row r="7" spans="1:5">
      <c r="E7" t="s">
        <v>284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 (BI V2.0)</vt:lpstr>
      <vt:lpstr>Credit Checklist</vt:lpstr>
      <vt:lpstr>Project Score Result</vt:lpstr>
      <vt:lpstr>Pull down list</vt:lpstr>
      <vt:lpstr>'Credit Checklist'!Print_Area</vt:lpstr>
      <vt:lpstr>'Project Score Result'!Print_Area</vt:lpstr>
      <vt:lpstr>'Summary (BI V2.0)'!Print_Area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Samantha Chan</cp:lastModifiedBy>
  <cp:lastPrinted>2022-01-04T04:40:04Z</cp:lastPrinted>
  <dcterms:created xsi:type="dcterms:W3CDTF">2020-04-28T06:59:06Z</dcterms:created>
  <dcterms:modified xsi:type="dcterms:W3CDTF">2023-11-21T04:30:23Z</dcterms:modified>
</cp:coreProperties>
</file>