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 Control - Procedures and Forms\Internal Document\Project Assessment Management (Assessment and Development) P&amp;P\Forms\"/>
    </mc:Choice>
  </mc:AlternateContent>
  <xr:revisionPtr revIDLastSave="0" documentId="13_ncr:1_{99D06B52-B30F-49B7-B4F4-BACA0F89F587}" xr6:coauthVersionLast="47" xr6:coauthVersionMax="47" xr10:uidLastSave="{00000000-0000-0000-0000-000000000000}"/>
  <bookViews>
    <workbookView xWindow="-110" yWindow="-110" windowWidth="19420" windowHeight="10420" tabRatio="922" xr2:uid="{97F30462-E9A0-4113-96DF-BCD1948FA128}"/>
  </bookViews>
  <sheets>
    <sheet name="0. General Information" sheetId="1" r:id="rId1"/>
    <sheet name="1. Scorecard" sheetId="2" r:id="rId2"/>
    <sheet name="Pull Down List" sheetId="12" state="hidden" r:id="rId3"/>
    <sheet name="Sustainable Leadership and Lear" sheetId="3" r:id="rId4"/>
    <sheet name="Efficient Use of Resources" sheetId="8" r:id="rId5"/>
    <sheet name="Sustainable Campus Environment" sheetId="9" r:id="rId6"/>
    <sheet name="Health, Comfort &amp; Happiness" sheetId="10" r:id="rId7"/>
    <sheet name="Innovations and Additions" sheetId="11" r:id="rId8"/>
  </sheets>
  <definedNames>
    <definedName name="No_1">'Pull Down List'!$C$3</definedName>
    <definedName name="No_10">'Pull Down List'!$R$3</definedName>
    <definedName name="No_2">'Pull Down List'!$F$3</definedName>
    <definedName name="No_3">'Pull Down List'!$I$3</definedName>
    <definedName name="No_5">'Pull Down List'!$L$3</definedName>
    <definedName name="No_6">'Pull Down List'!$O$3</definedName>
    <definedName name="_xlnm.Print_Area" localSheetId="0">'0. General Information'!$A$1:$J$28</definedName>
    <definedName name="_xlnm.Print_Area" localSheetId="1">'1. Scorecard'!$A$1:$I$38</definedName>
    <definedName name="_xlnm.Print_Area" localSheetId="4">'Efficient Use of Resources'!$A$1:$G$59</definedName>
    <definedName name="_xlnm.Print_Area" localSheetId="6">'Health, Comfort &amp; Happiness'!$A$1:$G$20</definedName>
    <definedName name="_xlnm.Print_Area" localSheetId="7">'Innovations and Additions'!$A$1:$G$6</definedName>
    <definedName name="_xlnm.Print_Area" localSheetId="5">'Sustainable Campus Environment'!$A$1:$G$18</definedName>
    <definedName name="_xlnm.Print_Area" localSheetId="3">'Sustainable Leadership and Lear'!$A$1:$G$35</definedName>
    <definedName name="Yes_1">'Pull Down List'!$B$3</definedName>
    <definedName name="Yes_10">'Pull Down List'!$Q$3:$Q$12</definedName>
    <definedName name="Yes_2">'Pull Down List'!$E$3:$E$4</definedName>
    <definedName name="Yes_3">'Pull Down List'!$H$3:$H$5</definedName>
    <definedName name="Yes_5">'Pull Down List'!$K$3:$K$7</definedName>
    <definedName name="Yes_6">'Pull Down List'!$N$3:$N$8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A20" i="10"/>
  <c r="A17" i="10"/>
  <c r="A15" i="10"/>
  <c r="A14" i="10"/>
  <c r="A13" i="10"/>
  <c r="B13" i="10"/>
  <c r="B8" i="10"/>
  <c r="A8" i="10"/>
  <c r="B4" i="10"/>
  <c r="A4" i="10"/>
  <c r="B18" i="9"/>
  <c r="B16" i="9"/>
  <c r="B13" i="9"/>
  <c r="B7" i="9"/>
  <c r="B5" i="9"/>
  <c r="B4" i="9"/>
  <c r="A18" i="9"/>
  <c r="A16" i="9"/>
  <c r="A13" i="9"/>
  <c r="A7" i="9"/>
  <c r="A5" i="9"/>
  <c r="A4" i="9"/>
  <c r="A59" i="8"/>
  <c r="A58" i="8"/>
  <c r="A36" i="8"/>
  <c r="A32" i="8"/>
  <c r="A31" i="8"/>
  <c r="A24" i="8"/>
  <c r="A19" i="8"/>
  <c r="A16" i="8"/>
  <c r="A4" i="8"/>
  <c r="B23" i="3"/>
  <c r="A33" i="3"/>
  <c r="A30" i="3"/>
  <c r="A25" i="3"/>
  <c r="A23" i="3"/>
  <c r="A19" i="3"/>
  <c r="A18" i="3"/>
  <c r="A11" i="3"/>
  <c r="A4" i="3"/>
  <c r="C29" i="2"/>
  <c r="G6" i="2" s="1"/>
  <c r="C22" i="2"/>
  <c r="G5" i="2" s="1"/>
  <c r="C12" i="2"/>
  <c r="G4" i="2" s="1"/>
  <c r="C3" i="2"/>
  <c r="G3" i="2" s="1"/>
  <c r="D28" i="2"/>
  <c r="D27" i="2"/>
  <c r="D26" i="2"/>
  <c r="D25" i="2"/>
  <c r="D24" i="2"/>
  <c r="D23" i="2"/>
  <c r="E60" i="8"/>
  <c r="D12" i="2" s="1"/>
  <c r="E35" i="3"/>
  <c r="D3" i="2" s="1"/>
  <c r="E21" i="10"/>
  <c r="H6" i="2" s="1"/>
  <c r="I6" i="2" s="1"/>
  <c r="G16" i="2" s="1"/>
  <c r="E19" i="9"/>
  <c r="H5" i="2" s="1"/>
  <c r="C60" i="8"/>
  <c r="C19" i="9"/>
  <c r="C35" i="3"/>
  <c r="E6" i="11"/>
  <c r="H7" i="2" s="1"/>
  <c r="D38" i="2"/>
  <c r="D36" i="2"/>
  <c r="D35" i="2"/>
  <c r="D34" i="2"/>
  <c r="D33" i="2"/>
  <c r="D32" i="2"/>
  <c r="D31" i="2"/>
  <c r="D30" i="2"/>
  <c r="D21" i="2"/>
  <c r="D20" i="2"/>
  <c r="D19" i="2"/>
  <c r="D18" i="2"/>
  <c r="D17" i="2"/>
  <c r="D16" i="2"/>
  <c r="D15" i="2"/>
  <c r="D14" i="2"/>
  <c r="D13" i="2"/>
  <c r="D11" i="2"/>
  <c r="D10" i="2"/>
  <c r="D9" i="2"/>
  <c r="D8" i="2"/>
  <c r="D7" i="2"/>
  <c r="D6" i="2"/>
  <c r="D5" i="2"/>
  <c r="C21" i="10"/>
  <c r="D29" i="2" l="1"/>
  <c r="I5" i="2"/>
  <c r="G15" i="2" s="1"/>
  <c r="D37" i="2"/>
  <c r="D22" i="2"/>
  <c r="H4" i="2"/>
  <c r="I4" i="2" s="1"/>
  <c r="G14" i="2" s="1"/>
  <c r="H3" i="2"/>
  <c r="I8" i="2" l="1"/>
  <c r="G11" i="2" s="1"/>
  <c r="I3" i="2"/>
  <c r="G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tc={EF2883EC-2F5C-4120-946A-F46EBB3BF9AB}</author>
  </authors>
  <commentList>
    <comment ref="B14" authorId="0" shapeId="0" xr:uid="{EF2883EC-2F5C-4120-946A-F46EBB3BF9A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the manual, the title for subhead d) is Use of Task lighting (not Provision). Please check which is correct. </t>
      </text>
    </comment>
  </commentList>
</comments>
</file>

<file path=xl/sharedStrings.xml><?xml version="1.0" encoding="utf-8"?>
<sst xmlns="http://schemas.openxmlformats.org/spreadsheetml/2006/main" count="556" uniqueCount="260">
  <si>
    <t xml:space="preserve">BEAM Plus Project No: </t>
  </si>
  <si>
    <t xml:space="preserve">Project Name: </t>
  </si>
  <si>
    <t xml:space="preserve">Project Description: </t>
  </si>
  <si>
    <t>General Instruction: Please complete the cells that are highlighted in Blue.</t>
  </si>
  <si>
    <t xml:space="preserve">Project Location: </t>
  </si>
  <si>
    <t xml:space="preserve">Project BEAM Pro (if applicable): </t>
  </si>
  <si>
    <t>Name:</t>
  </si>
  <si>
    <t>BEAM Pro Number:</t>
  </si>
  <si>
    <t>Sustainable Leadership and Learning</t>
  </si>
  <si>
    <t>Credit item</t>
  </si>
  <si>
    <t>Credit Head</t>
  </si>
  <si>
    <t>Y</t>
  </si>
  <si>
    <t>1. Endorsed School Environemntal Policy</t>
  </si>
  <si>
    <t>Submittal Requirement</t>
  </si>
  <si>
    <t>1. Endorsed School Environemntal Target</t>
  </si>
  <si>
    <t>1. Endorsed School Environemntal Plan</t>
  </si>
  <si>
    <t>1. Endorsed Green Purchasing Plan</t>
  </si>
  <si>
    <t>No</t>
  </si>
  <si>
    <t>Attempted (?)
(Yes/ No)</t>
  </si>
  <si>
    <t>Staff Awareness</t>
  </si>
  <si>
    <t>Perforamnce Category</t>
  </si>
  <si>
    <t>Efficient Use of Resources</t>
  </si>
  <si>
    <t>Sustainable Campus Environemnt</t>
  </si>
  <si>
    <t>Overall Score</t>
  </si>
  <si>
    <t>10B</t>
  </si>
  <si>
    <t>-</t>
  </si>
  <si>
    <t xml:space="preserve"> Green Prefect </t>
  </si>
  <si>
    <t>Environmental Corner</t>
  </si>
  <si>
    <t>Environmental Communication</t>
  </si>
  <si>
    <t>Energy Efficient Equipment</t>
  </si>
  <si>
    <t>Energy Efficient Measures</t>
  </si>
  <si>
    <t>Water Efficient Fixtures</t>
  </si>
  <si>
    <t>Water Efficient Measures</t>
  </si>
  <si>
    <t>Recycling Facilities</t>
  </si>
  <si>
    <t>School Environmental Performance</t>
  </si>
  <si>
    <t>Energy Utilisation Index (EUI)</t>
  </si>
  <si>
    <t>Water Efficient Index (WEI)</t>
  </si>
  <si>
    <t>1. Spreadsheet calculation of the annual EUI</t>
  </si>
  <si>
    <t>1. Spreadsheet calculation of the annual WEI</t>
  </si>
  <si>
    <t>Annual energy use reduction</t>
  </si>
  <si>
    <t>Annual freshwater usage reduction:</t>
  </si>
  <si>
    <t>1. Spreadsheet showing the waste/ recycle records</t>
  </si>
  <si>
    <t>Submission Status 
(Yes/ No)</t>
  </si>
  <si>
    <t>Carbon Audit</t>
  </si>
  <si>
    <t>Neighbourhood Amenities</t>
  </si>
  <si>
    <t>Health, Comfort &amp; Happiness</t>
  </si>
  <si>
    <t>Background Noise</t>
  </si>
  <si>
    <t>Drinking Water Quality</t>
  </si>
  <si>
    <t>1. Spreadsheet showing the energy consumption</t>
  </si>
  <si>
    <t>1. Spreadsheet showing the water consumption</t>
  </si>
  <si>
    <t xml:space="preserve">2. Implementation records </t>
  </si>
  <si>
    <t>2. Implementation records</t>
  </si>
  <si>
    <t>Credit Item</t>
  </si>
  <si>
    <t>Green Prefect</t>
  </si>
  <si>
    <t>Credit Head Items</t>
  </si>
  <si>
    <t>10 Bonus</t>
  </si>
  <si>
    <t>N</t>
  </si>
  <si>
    <t>2. Spreadsheet showing the calculation of percentage reduction</t>
  </si>
  <si>
    <t>Yes_1</t>
  </si>
  <si>
    <t>No_1</t>
  </si>
  <si>
    <t>Yes_2</t>
  </si>
  <si>
    <t>No_2</t>
  </si>
  <si>
    <t>Yes_3</t>
  </si>
  <si>
    <t>No_3</t>
  </si>
  <si>
    <t>Yes_5</t>
  </si>
  <si>
    <t>No_5</t>
  </si>
  <si>
    <t>Yes_6</t>
  </si>
  <si>
    <t>No_6</t>
  </si>
  <si>
    <t>Yes_10</t>
  </si>
  <si>
    <t>No_10</t>
  </si>
  <si>
    <t>NS</t>
  </si>
  <si>
    <t>Name</t>
  </si>
  <si>
    <r>
      <t>School Site Area (m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</si>
  <si>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r>
      <t>School Total Floor area (m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</si>
  <si>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t>Student:</t>
  </si>
  <si>
    <t>Teachers and Staffs:</t>
  </si>
  <si>
    <t>School Occupancy:</t>
  </si>
  <si>
    <t>School Operation Hours:</t>
  </si>
  <si>
    <t>Monday - Tuesday:</t>
  </si>
  <si>
    <t>Saturaday:</t>
  </si>
  <si>
    <t>Sunday:</t>
  </si>
  <si>
    <t>School Representative:</t>
  </si>
  <si>
    <t>Contact Number:</t>
  </si>
  <si>
    <t>Email:</t>
  </si>
  <si>
    <t xml:space="preserve">1. Electronic O&amp;M Facility Narrative </t>
  </si>
  <si>
    <t>1. Environmental Good Practices Narrative (Energy Conservation)</t>
  </si>
  <si>
    <t>1. Environmental Good Practices Narrative (Water Conservation)</t>
  </si>
  <si>
    <t>1. Environmental Good Practices Narrative (Waste &amp; Recycling)</t>
  </si>
  <si>
    <t>2. Inspection Checklist Record</t>
  </si>
  <si>
    <t xml:space="preserve">3. Photographic Records </t>
  </si>
  <si>
    <t xml:space="preserve">1. School Environmental Education Narrative </t>
  </si>
  <si>
    <t xml:space="preserve">1. Environmental Activities Summary Record </t>
  </si>
  <si>
    <t xml:space="preserve">2. ImplementationRecords </t>
  </si>
  <si>
    <t xml:space="preserve">1. Photographic Records </t>
  </si>
  <si>
    <t xml:space="preserve">1. Environmental Communication Narrative </t>
  </si>
  <si>
    <t xml:space="preserve">2. Photographic Records </t>
  </si>
  <si>
    <t>4. Photographic Records</t>
  </si>
  <si>
    <t>1. Renewable Energy Application Narrative</t>
  </si>
  <si>
    <t>2. Photographic Records</t>
  </si>
  <si>
    <t xml:space="preserve">1. Renewable Energy Education Narrative </t>
  </si>
  <si>
    <t>1. Technical Document  - Summary Schedule</t>
  </si>
  <si>
    <t>1. School Agriculture Narrative</t>
  </si>
  <si>
    <t>2. Supporting Records</t>
  </si>
  <si>
    <t xml:space="preserve">1. Public Transport Narrative </t>
  </si>
  <si>
    <t xml:space="preserve">3. Photographic Record </t>
  </si>
  <si>
    <t xml:space="preserve">2. Public Transport Survey Map </t>
  </si>
  <si>
    <t>1. School Layout Drawing</t>
  </si>
  <si>
    <t>2. Photographic Record</t>
  </si>
  <si>
    <t>1. Neighbourhood Amenities Narrative</t>
  </si>
  <si>
    <t xml:space="preserve">2. Neighbourhood Amenities Survey Map </t>
  </si>
  <si>
    <t xml:space="preserve">1. Extreme Weather Response Narrative </t>
  </si>
  <si>
    <t>1. IAQ Monitoring Devices Narrative</t>
  </si>
  <si>
    <t>1. Supporting Records</t>
  </si>
  <si>
    <t xml:space="preserve">1. Innovative Green Features/ Ideas Narrative </t>
  </si>
  <si>
    <t>Documentation Checklist</t>
  </si>
  <si>
    <t>2. Screenshot  Record</t>
  </si>
  <si>
    <t>1. School Green Prefect Record</t>
  </si>
  <si>
    <t>Yes</t>
  </si>
  <si>
    <t>BEAM Plus Existing Schools v1.0 Submission Checklist</t>
  </si>
  <si>
    <t>SLL-01-01</t>
  </si>
  <si>
    <t xml:space="preserve">Environmental Policy, Plan and Target </t>
  </si>
  <si>
    <t>SLL-01-02</t>
  </si>
  <si>
    <t>Good Environmental Practices</t>
  </si>
  <si>
    <t>SLL-02-01</t>
  </si>
  <si>
    <t>SLL-02-02</t>
  </si>
  <si>
    <t>SLL-02-03</t>
  </si>
  <si>
    <t>Extended Environmental Education</t>
  </si>
  <si>
    <t>SLL-02-04</t>
  </si>
  <si>
    <t>Other Learning Experiences</t>
  </si>
  <si>
    <t>SLL-03-01</t>
  </si>
  <si>
    <t>SLL-03-02</t>
  </si>
  <si>
    <t>EUR-01-01</t>
  </si>
  <si>
    <t>EUR-01-02</t>
  </si>
  <si>
    <t>EUR-01-03</t>
  </si>
  <si>
    <t>EUR-01-04</t>
  </si>
  <si>
    <t>EUR-01-05</t>
  </si>
  <si>
    <t>EUR-01-06</t>
  </si>
  <si>
    <t>EUR-02-01</t>
  </si>
  <si>
    <t>EUR-02-02</t>
  </si>
  <si>
    <t>EUR-02-03</t>
  </si>
  <si>
    <t xml:space="preserve">Renewable Energy </t>
  </si>
  <si>
    <t>Data Disclosure</t>
  </si>
  <si>
    <t>SCE-01-01</t>
  </si>
  <si>
    <t>SCE-01-02</t>
  </si>
  <si>
    <t>SCE-02-01</t>
  </si>
  <si>
    <t>SCE-02-02</t>
  </si>
  <si>
    <t>SCE-02-03</t>
  </si>
  <si>
    <t>SCE-03-01</t>
  </si>
  <si>
    <t>Campus Greening</t>
  </si>
  <si>
    <t>Low Carbon Commuting</t>
  </si>
  <si>
    <t>Shared-Use of Facilities</t>
  </si>
  <si>
    <t xml:space="preserve">Response to Extreme Weather </t>
  </si>
  <si>
    <t>HCH-01-01</t>
  </si>
  <si>
    <t>HCH-01-02</t>
  </si>
  <si>
    <t>HCH-01-03</t>
  </si>
  <si>
    <t>HCH-01-04</t>
  </si>
  <si>
    <t>HCH-02-01</t>
  </si>
  <si>
    <t>HCH-02-02</t>
  </si>
  <si>
    <t>HCH-03-01</t>
  </si>
  <si>
    <t>Health Protection Measures</t>
  </si>
  <si>
    <t>Healthy Air</t>
  </si>
  <si>
    <t xml:space="preserve">Openable Windows </t>
  </si>
  <si>
    <t>Illuminance Levels</t>
  </si>
  <si>
    <t>Innovations and Additions</t>
  </si>
  <si>
    <t xml:space="preserve"> Environmental Policy, Plan and Target </t>
  </si>
  <si>
    <t>1. Staff Training Records</t>
  </si>
  <si>
    <t>4. Certificate of Appreciation (For alternative route only)</t>
  </si>
  <si>
    <t xml:space="preserve">2. Samples Teaching Materials </t>
  </si>
  <si>
    <t xml:space="preserve">2. Implemetation Records   </t>
  </si>
  <si>
    <t>2. Catalogues of A/C water pumps and cooling towers (For central A/C system Components)</t>
  </si>
  <si>
    <t>1. A/C Summary Schedule</t>
  </si>
  <si>
    <t>1. School Equipment Summary Schedule</t>
  </si>
  <si>
    <t xml:space="preserve">1. Lighting Summary Calculation </t>
  </si>
  <si>
    <t>2. As-fitted School Lighting Layout</t>
  </si>
  <si>
    <t>3. Lighting Catalogue</t>
  </si>
  <si>
    <t>1. Annoted Layout Plan</t>
  </si>
  <si>
    <t>1. Walk-through energy audit report</t>
  </si>
  <si>
    <t>1. Energy Saving Measures Report</t>
  </si>
  <si>
    <t>1. Water Efficient Devices Schedule</t>
  </si>
  <si>
    <t>2. Registry of WSD WELS products</t>
  </si>
  <si>
    <t>3. Photographs Records</t>
  </si>
  <si>
    <t>1. Water Saving Measures Report</t>
  </si>
  <si>
    <t>1. Recycling Facilities Location Plan</t>
  </si>
  <si>
    <t>3. Electricity bills of the baseline and performance period</t>
  </si>
  <si>
    <t>3. Water bills of the baseline and performance period</t>
  </si>
  <si>
    <t>3. Waste/ recycle records of the baseline and performance period</t>
  </si>
  <si>
    <t>2. Waste disposal / recycling records of the performance year</t>
  </si>
  <si>
    <t>2. Water consumption records of the performance year</t>
  </si>
  <si>
    <t>2. Electricity consumption records of the performance year</t>
  </si>
  <si>
    <t>1. Screen capture or School's annual report</t>
  </si>
  <si>
    <t>1. Campus Greening Report</t>
  </si>
  <si>
    <t>Agriculture Education</t>
  </si>
  <si>
    <t>1. Layout Drawings</t>
  </si>
  <si>
    <t>3. Shared-Use Policy</t>
  </si>
  <si>
    <t>2. Layout Drawings</t>
  </si>
  <si>
    <t>3. IAQ Sensors Catalogue</t>
  </si>
  <si>
    <t>1. Openable Window Report</t>
  </si>
  <si>
    <t xml:space="preserve">1. Illuminance Measurement Report </t>
  </si>
  <si>
    <t xml:space="preserve">1. Background Noise Measurement Report </t>
  </si>
  <si>
    <t>1. Water Sampling Report</t>
  </si>
  <si>
    <t>2. Water Sampling Points Drawings</t>
  </si>
  <si>
    <t>1. Support of Healthy Lifestyle Narrative</t>
  </si>
  <si>
    <t xml:space="preserve">1. Health Protection Measures Narrative </t>
  </si>
  <si>
    <t>Sustainable Leadership and Learning (SLL)</t>
  </si>
  <si>
    <t>Efficient Use of Resources (EUR)</t>
  </si>
  <si>
    <t>Sustainable Campus Environemnt (SCE)</t>
  </si>
  <si>
    <t>Innovations and Additions (IA)</t>
  </si>
  <si>
    <t>Overall Achievement</t>
  </si>
  <si>
    <t xml:space="preserve">Overalll Grade: </t>
  </si>
  <si>
    <t>Outstanding Performance Category:</t>
  </si>
  <si>
    <t>Applicable Credit Point(s)
(A)</t>
  </si>
  <si>
    <t>IA-01-01</t>
  </si>
  <si>
    <t>Credit Points Anticipated</t>
  </si>
  <si>
    <t>(a) Environmental Policy</t>
  </si>
  <si>
    <t>(b) Environmental Target</t>
  </si>
  <si>
    <t>(c) Environmental Management Plan</t>
  </si>
  <si>
    <t>(d) Green Purchasing Plan</t>
  </si>
  <si>
    <t>(a) Energy Conservation</t>
  </si>
  <si>
    <t>(b) Water Conservation</t>
  </si>
  <si>
    <t>(c) Waste &amp; Recycling</t>
  </si>
  <si>
    <t>(a) Air Conditioning Units</t>
  </si>
  <si>
    <t>(b) School Equipment</t>
  </si>
  <si>
    <t>(c) Efficient Lighting System</t>
  </si>
  <si>
    <t>(a) Energy Audit</t>
  </si>
  <si>
    <t>(b) Energy Efficient Measures</t>
  </si>
  <si>
    <t xml:space="preserve">(a) Renewable Energy </t>
  </si>
  <si>
    <t>(b) Education and Learning</t>
  </si>
  <si>
    <t>(a) Water Efficient Devices</t>
  </si>
  <si>
    <t>(b) Water Efficient Flushing Devices</t>
  </si>
  <si>
    <t>(a) Basic Recycling Facilities</t>
  </si>
  <si>
    <t>(b) Enhanced Recycling Facilities</t>
  </si>
  <si>
    <t>(b) Self-improvement</t>
  </si>
  <si>
    <t>(a) Accessibility to Public Transport</t>
  </si>
  <si>
    <t>(b) Bicycle Parking</t>
  </si>
  <si>
    <t>Applicable Credit Points</t>
  </si>
  <si>
    <t>(e) Electronic Operation and Maintenance (O&amp;M) Facility</t>
  </si>
  <si>
    <t>Healthy Lifestyle</t>
  </si>
  <si>
    <t>Health, Comfort &amp; Happines (HCH)</t>
  </si>
  <si>
    <r>
      <t xml:space="preserve">BEAM Plus Existing Schools - </t>
    </r>
    <r>
      <rPr>
        <b/>
        <sz val="12"/>
        <rFont val="Arial"/>
        <family val="2"/>
      </rPr>
      <t xml:space="preserve">Credit Summary </t>
    </r>
  </si>
  <si>
    <t>Attempted Credit Point(s)
(B)</t>
  </si>
  <si>
    <t>BEAM Plus Existing Schools - Summary of Overall Achievement</t>
  </si>
  <si>
    <t>Anticipated Credit Point(s) Achieved
(B)</t>
  </si>
  <si>
    <t>Anticipated % of Credit Point(s) Achieved
(C)</t>
  </si>
  <si>
    <t>(a) Duration of Other Learning Experiences</t>
  </si>
  <si>
    <t>(b) Type of Other Learning Experiences</t>
  </si>
  <si>
    <t>(a) Environmental Corner Display</t>
  </si>
  <si>
    <t>(b) Environmental Bulletins</t>
  </si>
  <si>
    <t>1. Photographs or screen captures</t>
  </si>
  <si>
    <t>(d) Use of Task Lighting</t>
  </si>
  <si>
    <t>(a) Performance Indices</t>
  </si>
  <si>
    <t>Annual waste reduction/ Annual RRI enhancement</t>
  </si>
  <si>
    <t>1. Endorsed carbon audit or GHG emission verification report</t>
  </si>
  <si>
    <r>
      <t>(a) Promotion of Hea</t>
    </r>
    <r>
      <rPr>
        <sz val="11"/>
        <rFont val="Arial"/>
        <family val="2"/>
      </rPr>
      <t>lthy Lifestyle</t>
    </r>
  </si>
  <si>
    <t>(b) Support of Healthy Lifestyle</t>
  </si>
  <si>
    <t>2. Elevation Drawings</t>
  </si>
  <si>
    <t>3. Layout Plan</t>
  </si>
  <si>
    <t>4. Calculation showing the openable window area</t>
  </si>
  <si>
    <t>5. Photographic Records</t>
  </si>
  <si>
    <t>Spreadsheet calculation of the annual RRI</t>
  </si>
  <si>
    <t>1. Spreadsheet calculation of the annual 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</si>
</sst>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;;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2"/>
      <name val="Calibri"/>
      <family val="2"/>
      <scheme val="minor"/>
    </font>
    <font>
      <b/>
      <sz val="14"/>
      <color theme="9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C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>
      <alignment vertical="center"/>
    </xf>
  </cellStyleXfs>
  <cellXfs count="302">
    <xf numFmtId="0" fontId="0" fillId="0" borderId="0" xfId="0"/>
    <xf numFmtId="0" fontId="4" fillId="0" borderId="0" xfId="0" applyFont="1"/>
    <xf numFmtId="0" fontId="5" fillId="2" borderId="5" xfId="0" applyFont="1" applyFill="1" applyBorder="1"/>
    <xf numFmtId="0" fontId="5" fillId="2" borderId="6" xfId="0" applyFont="1" applyFill="1" applyBorder="1"/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5" fillId="2" borderId="5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11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5" fontId="0" fillId="0" borderId="0" xfId="0" applyNumberFormat="1"/>
    <xf numFmtId="0" fontId="20" fillId="0" borderId="4" xfId="0" applyFont="1" applyBorder="1" applyAlignment="1">
      <alignment horizontal="left" vertical="center"/>
    </xf>
    <xf numFmtId="0" fontId="11" fillId="11" borderId="18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11" fillId="11" borderId="16" xfId="0" applyFont="1" applyFill="1" applyBorder="1" applyAlignment="1">
      <alignment horizontal="center" vertical="center" wrapText="1"/>
    </xf>
    <xf numFmtId="0" fontId="0" fillId="10" borderId="0" xfId="0" applyFill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0" fillId="6" borderId="1" xfId="0" quotePrefix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/>
    </xf>
    <xf numFmtId="0" fontId="0" fillId="7" borderId="0" xfId="0" applyFill="1"/>
    <xf numFmtId="0" fontId="15" fillId="7" borderId="1" xfId="0" applyFont="1" applyFill="1" applyBorder="1" applyAlignment="1">
      <alignment horizontal="center" vertical="center"/>
    </xf>
    <xf numFmtId="0" fontId="10" fillId="7" borderId="0" xfId="0" applyFont="1" applyFill="1"/>
    <xf numFmtId="0" fontId="0" fillId="8" borderId="0" xfId="0" applyFill="1"/>
    <xf numFmtId="0" fontId="10" fillId="8" borderId="1" xfId="0" applyFont="1" applyFill="1" applyBorder="1" applyAlignment="1">
      <alignment horizontal="center" vertical="center"/>
    </xf>
    <xf numFmtId="0" fontId="10" fillId="8" borderId="0" xfId="0" applyFont="1" applyFill="1"/>
    <xf numFmtId="165" fontId="15" fillId="8" borderId="0" xfId="0" applyNumberFormat="1" applyFont="1" applyFill="1"/>
    <xf numFmtId="0" fontId="10" fillId="8" borderId="14" xfId="0" applyFont="1" applyFill="1" applyBorder="1" applyAlignment="1">
      <alignment horizontal="center" vertical="center"/>
    </xf>
    <xf numFmtId="0" fontId="0" fillId="9" borderId="0" xfId="0" applyFill="1"/>
    <xf numFmtId="0" fontId="10" fillId="9" borderId="1" xfId="0" applyFont="1" applyFill="1" applyBorder="1" applyAlignment="1">
      <alignment horizontal="center" vertical="center"/>
    </xf>
    <xf numFmtId="0" fontId="10" fillId="9" borderId="0" xfId="0" applyFont="1" applyFill="1"/>
    <xf numFmtId="165" fontId="10" fillId="9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 vertical="center"/>
    </xf>
    <xf numFmtId="0" fontId="10" fillId="7" borderId="1" xfId="0" quotePrefix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left" vertical="center"/>
    </xf>
    <xf numFmtId="0" fontId="15" fillId="7" borderId="14" xfId="0" applyFont="1" applyFill="1" applyBorder="1" applyAlignment="1">
      <alignment horizontal="center" vertical="center"/>
    </xf>
    <xf numFmtId="0" fontId="10" fillId="8" borderId="14" xfId="0" quotePrefix="1" applyFont="1" applyFill="1" applyBorder="1" applyAlignment="1">
      <alignment horizontal="center" vertical="center"/>
    </xf>
    <xf numFmtId="0" fontId="0" fillId="3" borderId="0" xfId="0" applyFill="1"/>
    <xf numFmtId="0" fontId="5" fillId="0" borderId="18" xfId="0" quotePrefix="1" applyFont="1" applyBorder="1" applyAlignment="1">
      <alignment horizontal="center" vertical="center" wrapText="1"/>
    </xf>
    <xf numFmtId="0" fontId="21" fillId="0" borderId="18" xfId="0" quotePrefix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0" fillId="6" borderId="1" xfId="0" applyFont="1" applyFill="1" applyBorder="1" applyAlignment="1">
      <alignment vertical="center"/>
    </xf>
    <xf numFmtId="165" fontId="10" fillId="6" borderId="0" xfId="0" applyNumberFormat="1" applyFont="1" applyFill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3" borderId="1" xfId="0" quotePrefix="1" applyFont="1" applyFill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12" borderId="0" xfId="0" applyFill="1"/>
    <xf numFmtId="0" fontId="9" fillId="4" borderId="1" xfId="0" applyFont="1" applyFill="1" applyBorder="1" applyAlignment="1">
      <alignment vertical="top" wrapText="1"/>
    </xf>
    <xf numFmtId="0" fontId="10" fillId="12" borderId="1" xfId="0" quotePrefix="1" applyFont="1" applyFill="1" applyBorder="1" applyAlignment="1">
      <alignment vertical="center"/>
    </xf>
    <xf numFmtId="0" fontId="10" fillId="12" borderId="0" xfId="0" applyFont="1" applyFill="1"/>
    <xf numFmtId="0" fontId="10" fillId="12" borderId="1" xfId="0" applyFont="1" applyFill="1" applyBorder="1" applyAlignment="1">
      <alignment vertical="center"/>
    </xf>
    <xf numFmtId="165" fontId="10" fillId="12" borderId="0" xfId="0" applyNumberFormat="1" applyFont="1" applyFill="1"/>
    <xf numFmtId="0" fontId="10" fillId="0" borderId="1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6" fillId="12" borderId="4" xfId="0" applyFont="1" applyFill="1" applyBorder="1" applyAlignment="1">
      <alignment vertical="center"/>
    </xf>
    <xf numFmtId="0" fontId="16" fillId="12" borderId="5" xfId="0" applyFont="1" applyFill="1" applyBorder="1" applyAlignment="1">
      <alignment vertical="center"/>
    </xf>
    <xf numFmtId="0" fontId="16" fillId="12" borderId="6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0" fillId="12" borderId="14" xfId="0" quotePrefix="1" applyFont="1" applyFill="1" applyBorder="1" applyAlignment="1">
      <alignment vertical="center"/>
    </xf>
    <xf numFmtId="0" fontId="16" fillId="12" borderId="1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9" fillId="12" borderId="4" xfId="0" applyFont="1" applyFill="1" applyBorder="1" applyAlignment="1">
      <alignment vertical="center"/>
    </xf>
    <xf numFmtId="0" fontId="9" fillId="12" borderId="5" xfId="0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12" borderId="4" xfId="0" applyFont="1" applyFill="1" applyBorder="1"/>
    <xf numFmtId="0" fontId="9" fillId="12" borderId="5" xfId="0" applyFont="1" applyFill="1" applyBorder="1"/>
    <xf numFmtId="0" fontId="9" fillId="12" borderId="6" xfId="0" applyFont="1" applyFill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6" fillId="7" borderId="4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0" fontId="10" fillId="8" borderId="1" xfId="0" quotePrefix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12" fillId="11" borderId="19" xfId="0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left" vertical="center" wrapText="1"/>
    </xf>
    <xf numFmtId="0" fontId="22" fillId="9" borderId="17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17" fillId="11" borderId="20" xfId="0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22" fillId="10" borderId="20" xfId="0" applyFont="1" applyFill="1" applyBorder="1" applyAlignment="1">
      <alignment horizontal="left" vertical="center" wrapText="1"/>
    </xf>
    <xf numFmtId="0" fontId="22" fillId="10" borderId="17" xfId="0" applyFont="1" applyFill="1" applyBorder="1" applyAlignment="1">
      <alignment horizontal="left" vertical="center" wrapText="1"/>
    </xf>
    <xf numFmtId="0" fontId="22" fillId="7" borderId="20" xfId="0" applyFont="1" applyFill="1" applyBorder="1" applyAlignment="1">
      <alignment horizontal="left" vertical="center" wrapText="1"/>
    </xf>
    <xf numFmtId="0" fontId="22" fillId="7" borderId="17" xfId="0" applyFont="1" applyFill="1" applyBorder="1" applyAlignment="1">
      <alignment horizontal="left" vertical="center" wrapText="1"/>
    </xf>
    <xf numFmtId="0" fontId="12" fillId="8" borderId="20" xfId="0" applyFont="1" applyFill="1" applyBorder="1" applyAlignment="1">
      <alignment horizontal="left"/>
    </xf>
    <xf numFmtId="0" fontId="12" fillId="8" borderId="17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6" borderId="1" xfId="0" quotePrefix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/>
    </xf>
    <xf numFmtId="0" fontId="10" fillId="3" borderId="14" xfId="0" quotePrefix="1" applyFont="1" applyFill="1" applyBorder="1" applyAlignment="1">
      <alignment horizontal="center" vertical="center"/>
    </xf>
    <xf numFmtId="0" fontId="10" fillId="3" borderId="15" xfId="0" quotePrefix="1" applyFont="1" applyFill="1" applyBorder="1" applyAlignment="1">
      <alignment horizontal="center" vertical="center"/>
    </xf>
    <xf numFmtId="0" fontId="10" fillId="3" borderId="3" xfId="0" quotePrefix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0" fillId="6" borderId="14" xfId="0" quotePrefix="1" applyFont="1" applyFill="1" applyBorder="1" applyAlignment="1">
      <alignment horizontal="center" vertical="center"/>
    </xf>
    <xf numFmtId="0" fontId="10" fillId="6" borderId="15" xfId="0" quotePrefix="1" applyFont="1" applyFill="1" applyBorder="1" applyAlignment="1">
      <alignment horizontal="center" vertical="center"/>
    </xf>
    <xf numFmtId="0" fontId="10" fillId="6" borderId="3" xfId="0" quotePrefix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top" wrapText="1"/>
    </xf>
    <xf numFmtId="0" fontId="10" fillId="12" borderId="1" xfId="0" quotePrefix="1" applyFont="1" applyFill="1" applyBorder="1" applyAlignment="1">
      <alignment vertical="center"/>
    </xf>
    <xf numFmtId="0" fontId="15" fillId="12" borderId="14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10" fillId="12" borderId="14" xfId="0" applyFont="1" applyFill="1" applyBorder="1" applyAlignment="1">
      <alignment vertical="center"/>
    </xf>
    <xf numFmtId="0" fontId="10" fillId="12" borderId="15" xfId="0" applyFont="1" applyFill="1" applyBorder="1" applyAlignment="1">
      <alignment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0" fillId="0" borderId="14" xfId="0" quotePrefix="1" applyFont="1" applyBorder="1" applyAlignment="1">
      <alignment vertical="center"/>
    </xf>
    <xf numFmtId="0" fontId="10" fillId="0" borderId="15" xfId="0" quotePrefix="1" applyFont="1" applyBorder="1" applyAlignment="1">
      <alignment vertical="center"/>
    </xf>
    <xf numFmtId="0" fontId="10" fillId="12" borderId="14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0" fillId="12" borderId="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vertical="center"/>
    </xf>
    <xf numFmtId="0" fontId="10" fillId="3" borderId="1" xfId="0" quotePrefix="1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9" fillId="12" borderId="4" xfId="0" applyFont="1" applyFill="1" applyBorder="1" applyAlignment="1">
      <alignment wrapText="1"/>
    </xf>
    <xf numFmtId="0" fontId="9" fillId="12" borderId="6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10" fillId="7" borderId="1" xfId="0" quotePrefix="1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8" borderId="1" xfId="0" quotePrefix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4" xfId="0" quotePrefix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15" fillId="9" borderId="1" xfId="0" quotePrefix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3">
    <cellStyle name="Normal" xfId="0" builtinId="0"/>
    <cellStyle name="Normal 5" xfId="2" xr:uid="{D77BEE29-DB2B-4297-A083-A7F5117F5F60}"/>
    <cellStyle name="Percent" xfId="1" builtinId="5"/>
  </cellStyles>
  <dxfs count="10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BCDFF"/>
      <color rgb="FFD89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terina CHOI" id="{B1732D6E-9855-46E2-8A8C-FEC8AE4BBD3E}" userId="Caterina CHOI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2-10-10T08:34:06.29" personId="{B1732D6E-9855-46E2-8A8C-FEC8AE4BBD3E}" id="{EF2883EC-2F5C-4120-946A-F46EBB3BF9AB}">
    <text xml:space="preserve">In the manual, the title for subhead d) is Use of Task lighting (not Provision). Please check which is correct.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EAE7-6421-4D0C-884C-A668C59A003B}">
  <dimension ref="A1:N28"/>
  <sheetViews>
    <sheetView tabSelected="1" view="pageBreakPreview" zoomScaleNormal="100" zoomScaleSheetLayoutView="100" workbookViewId="0">
      <selection activeCell="A17" sqref="A17:J28"/>
    </sheetView>
  </sheetViews>
  <sheetFormatPr defaultRowHeight="15"/>
  <cols>
    <col min="2" max="2" width="13.5703125" customWidth="1"/>
    <col min="3" max="3" width="9.7109375" customWidth="1"/>
    <col min="4" max="4" width="17.140625" customWidth="1"/>
    <col min="5" max="5" width="6.7109375" customWidth="1"/>
    <col min="6" max="6" width="14.28515625" customWidth="1"/>
    <col min="7" max="7" width="10" customWidth="1"/>
    <col min="8" max="8" width="14.28515625" customWidth="1"/>
    <col min="10" max="10" width="12.85546875" customWidth="1"/>
  </cols>
  <sheetData>
    <row r="1" spans="1:13" ht="18">
      <c r="A1" s="172" t="s">
        <v>118</v>
      </c>
      <c r="B1" s="173"/>
      <c r="C1" s="173"/>
      <c r="D1" s="173"/>
      <c r="E1" s="173"/>
      <c r="F1" s="173"/>
      <c r="G1" s="173"/>
      <c r="H1" s="173"/>
      <c r="I1" s="173"/>
      <c r="J1" s="173"/>
    </row>
    <row r="3" spans="1:13" ht="15.75">
      <c r="A3" s="5" t="s">
        <v>3</v>
      </c>
      <c r="B3" s="4"/>
      <c r="C3" s="4"/>
      <c r="D3" s="4"/>
      <c r="E3" s="4"/>
      <c r="F3" s="4"/>
      <c r="G3" s="4"/>
      <c r="H3" s="4"/>
    </row>
    <row r="5" spans="1:13" ht="15.75">
      <c r="A5" s="1" t="s">
        <v>0</v>
      </c>
      <c r="D5" s="174"/>
      <c r="E5" s="175"/>
      <c r="F5" s="175"/>
      <c r="G5" s="175"/>
      <c r="H5" s="175"/>
      <c r="I5" s="175"/>
      <c r="J5" s="176"/>
    </row>
    <row r="6" spans="1:13" ht="15.75">
      <c r="A6" s="1" t="s">
        <v>1</v>
      </c>
      <c r="D6" s="174"/>
      <c r="E6" s="175"/>
      <c r="F6" s="175"/>
      <c r="G6" s="175"/>
      <c r="H6" s="175"/>
      <c r="I6" s="175"/>
      <c r="J6" s="176"/>
    </row>
    <row r="7" spans="1:13" ht="15.75">
      <c r="A7" s="1" t="s">
        <v>4</v>
      </c>
      <c r="D7" s="174"/>
      <c r="E7" s="175"/>
      <c r="F7" s="175"/>
      <c r="G7" s="175"/>
      <c r="H7" s="175"/>
      <c r="I7" s="175"/>
      <c r="J7" s="176"/>
    </row>
    <row r="8" spans="1:13" ht="18">
      <c r="A8" s="1" t="s">
        <v>72</v>
      </c>
      <c r="D8" s="60"/>
      <c r="E8" s="61"/>
      <c r="F8" s="61"/>
      <c r="G8" s="61"/>
      <c r="H8" s="61"/>
      <c r="I8" s="61"/>
      <c r="J8" s="62"/>
      <c r="M8" s="94"/>
    </row>
    <row r="9" spans="1:13" ht="18">
      <c r="A9" s="1" t="s">
        <v>73</v>
      </c>
      <c r="D9" s="60"/>
      <c r="E9" s="61"/>
      <c r="F9" s="61"/>
      <c r="G9" s="61"/>
      <c r="H9" s="61"/>
      <c r="I9" s="61"/>
      <c r="J9" s="62"/>
    </row>
    <row r="10" spans="1:13" ht="15.75">
      <c r="A10" s="1" t="s">
        <v>76</v>
      </c>
      <c r="D10" s="8" t="s">
        <v>74</v>
      </c>
      <c r="E10" s="2"/>
      <c r="F10" s="9"/>
      <c r="G10" s="7"/>
      <c r="H10" s="9" t="s">
        <v>75</v>
      </c>
      <c r="I10" s="2"/>
      <c r="J10" s="3"/>
    </row>
    <row r="11" spans="1:13" ht="15.75">
      <c r="A11" s="1" t="s">
        <v>77</v>
      </c>
      <c r="D11" s="88" t="s">
        <v>78</v>
      </c>
      <c r="E11" s="174"/>
      <c r="F11" s="176"/>
      <c r="G11" s="61" t="s">
        <v>79</v>
      </c>
      <c r="H11" s="87"/>
      <c r="I11" s="7" t="s">
        <v>80</v>
      </c>
      <c r="J11" s="87"/>
    </row>
    <row r="12" spans="1:13" ht="15.75" customHeight="1">
      <c r="A12" s="186" t="s">
        <v>81</v>
      </c>
      <c r="B12" s="186"/>
      <c r="D12" s="187" t="s">
        <v>6</v>
      </c>
      <c r="E12" s="189"/>
      <c r="F12" s="190"/>
      <c r="G12" s="7"/>
      <c r="H12" s="9" t="s">
        <v>82</v>
      </c>
      <c r="I12" s="174"/>
      <c r="J12" s="176"/>
    </row>
    <row r="13" spans="1:13" ht="15.75" customHeight="1">
      <c r="A13" s="186"/>
      <c r="B13" s="186"/>
      <c r="D13" s="188"/>
      <c r="E13" s="191"/>
      <c r="F13" s="192"/>
      <c r="G13" s="7"/>
      <c r="H13" s="9" t="s">
        <v>83</v>
      </c>
      <c r="I13" s="174"/>
      <c r="J13" s="176"/>
    </row>
    <row r="14" spans="1:13" ht="15.75">
      <c r="A14" s="1" t="s">
        <v>5</v>
      </c>
      <c r="D14" s="8" t="s">
        <v>6</v>
      </c>
      <c r="E14" s="2"/>
      <c r="F14" s="9"/>
      <c r="G14" s="7"/>
      <c r="H14" s="9" t="s">
        <v>7</v>
      </c>
      <c r="I14" s="174"/>
      <c r="J14" s="176"/>
    </row>
    <row r="16" spans="1:13" ht="15.75">
      <c r="A16" s="1" t="s">
        <v>2</v>
      </c>
    </row>
    <row r="17" spans="1:14">
      <c r="A17" s="177"/>
      <c r="B17" s="178"/>
      <c r="C17" s="178"/>
      <c r="D17" s="178"/>
      <c r="E17" s="178"/>
      <c r="F17" s="178"/>
      <c r="G17" s="178"/>
      <c r="H17" s="178"/>
      <c r="I17" s="178"/>
      <c r="J17" s="179"/>
    </row>
    <row r="18" spans="1:14">
      <c r="A18" s="180"/>
      <c r="B18" s="181"/>
      <c r="C18" s="181"/>
      <c r="D18" s="181"/>
      <c r="E18" s="181"/>
      <c r="F18" s="181"/>
      <c r="G18" s="181"/>
      <c r="H18" s="181"/>
      <c r="I18" s="181"/>
      <c r="J18" s="182"/>
    </row>
    <row r="19" spans="1:14">
      <c r="A19" s="180"/>
      <c r="B19" s="181"/>
      <c r="C19" s="181"/>
      <c r="D19" s="181"/>
      <c r="E19" s="181"/>
      <c r="F19" s="181"/>
      <c r="G19" s="181"/>
      <c r="H19" s="181"/>
      <c r="I19" s="181"/>
      <c r="J19" s="182"/>
    </row>
    <row r="20" spans="1:14">
      <c r="A20" s="180"/>
      <c r="B20" s="181"/>
      <c r="C20" s="181"/>
      <c r="D20" s="181"/>
      <c r="E20" s="181"/>
      <c r="F20" s="181"/>
      <c r="G20" s="181"/>
      <c r="H20" s="181"/>
      <c r="I20" s="181"/>
      <c r="J20" s="182"/>
    </row>
    <row r="21" spans="1:14">
      <c r="A21" s="180"/>
      <c r="B21" s="181"/>
      <c r="C21" s="181"/>
      <c r="D21" s="181"/>
      <c r="E21" s="181"/>
      <c r="F21" s="181"/>
      <c r="G21" s="181"/>
      <c r="H21" s="181"/>
      <c r="I21" s="181"/>
      <c r="J21" s="182"/>
    </row>
    <row r="22" spans="1:14">
      <c r="A22" s="180"/>
      <c r="B22" s="181"/>
      <c r="C22" s="181"/>
      <c r="D22" s="181"/>
      <c r="E22" s="181"/>
      <c r="F22" s="181"/>
      <c r="G22" s="181"/>
      <c r="H22" s="181"/>
      <c r="I22" s="181"/>
      <c r="J22" s="182"/>
    </row>
    <row r="23" spans="1:14">
      <c r="A23" s="180"/>
      <c r="B23" s="181"/>
      <c r="C23" s="181"/>
      <c r="D23" s="181"/>
      <c r="E23" s="181"/>
      <c r="F23" s="181"/>
      <c r="G23" s="181"/>
      <c r="H23" s="181"/>
      <c r="I23" s="181"/>
      <c r="J23" s="182"/>
    </row>
    <row r="24" spans="1:14">
      <c r="A24" s="180"/>
      <c r="B24" s="181"/>
      <c r="C24" s="181"/>
      <c r="D24" s="181"/>
      <c r="E24" s="181"/>
      <c r="F24" s="181"/>
      <c r="G24" s="181"/>
      <c r="H24" s="181"/>
      <c r="I24" s="181"/>
      <c r="J24" s="182"/>
    </row>
    <row r="25" spans="1:14">
      <c r="A25" s="180"/>
      <c r="B25" s="181"/>
      <c r="C25" s="181"/>
      <c r="D25" s="181"/>
      <c r="E25" s="181"/>
      <c r="F25" s="181"/>
      <c r="G25" s="181"/>
      <c r="H25" s="181"/>
      <c r="I25" s="181"/>
      <c r="J25" s="182"/>
    </row>
    <row r="26" spans="1:14">
      <c r="A26" s="180"/>
      <c r="B26" s="181"/>
      <c r="C26" s="181"/>
      <c r="D26" s="181"/>
      <c r="E26" s="181"/>
      <c r="F26" s="181"/>
      <c r="G26" s="181"/>
      <c r="H26" s="181"/>
      <c r="I26" s="181"/>
      <c r="J26" s="182"/>
      <c r="N26" s="6"/>
    </row>
    <row r="27" spans="1:14">
      <c r="A27" s="180"/>
      <c r="B27" s="181"/>
      <c r="C27" s="181"/>
      <c r="D27" s="181"/>
      <c r="E27" s="181"/>
      <c r="F27" s="181"/>
      <c r="G27" s="181"/>
      <c r="H27" s="181"/>
      <c r="I27" s="181"/>
      <c r="J27" s="182"/>
    </row>
    <row r="28" spans="1:14">
      <c r="A28" s="183"/>
      <c r="B28" s="184"/>
      <c r="C28" s="184"/>
      <c r="D28" s="184"/>
      <c r="E28" s="184"/>
      <c r="F28" s="184"/>
      <c r="G28" s="184"/>
      <c r="H28" s="184"/>
      <c r="I28" s="184"/>
      <c r="J28" s="185"/>
    </row>
  </sheetData>
  <mergeCells count="12">
    <mergeCell ref="A1:J1"/>
    <mergeCell ref="D5:J5"/>
    <mergeCell ref="D6:J6"/>
    <mergeCell ref="A17:J28"/>
    <mergeCell ref="D7:J7"/>
    <mergeCell ref="E11:F11"/>
    <mergeCell ref="A12:B13"/>
    <mergeCell ref="D12:D13"/>
    <mergeCell ref="E12:F13"/>
    <mergeCell ref="I12:J12"/>
    <mergeCell ref="I13:J13"/>
    <mergeCell ref="I14:J14"/>
  </mergeCells>
  <pageMargins left="0.7" right="0.7" top="0.75" bottom="0.75" header="0.3" footer="0.3"/>
  <pageSetup paperSize="9" scale="74" orientation="portrait" r:id="rId1"/>
  <headerFooter>
    <oddFooter>&amp;LCredit Summary ES v1.0 - General Information (PAM-FM-052) &amp;RRev 1.0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0E1D-6844-4AF9-8AFB-4C2982D119FB}">
  <dimension ref="A1:I38"/>
  <sheetViews>
    <sheetView view="pageBreakPreview" zoomScale="115" zoomScaleNormal="115" zoomScaleSheetLayoutView="115" workbookViewId="0">
      <selection activeCell="F32" sqref="F32"/>
    </sheetView>
  </sheetViews>
  <sheetFormatPr defaultRowHeight="15"/>
  <cols>
    <col min="1" max="1" width="11.28515625" style="35" customWidth="1"/>
    <col min="2" max="2" width="39.7109375" customWidth="1"/>
    <col min="3" max="4" width="21.7109375" style="35" customWidth="1"/>
    <col min="5" max="5" width="2.85546875" customWidth="1"/>
    <col min="6" max="6" width="42" customWidth="1"/>
    <col min="7" max="8" width="19.85546875" customWidth="1"/>
    <col min="9" max="9" width="20" customWidth="1"/>
  </cols>
  <sheetData>
    <row r="1" spans="1:9" ht="18" customHeight="1">
      <c r="A1" s="198" t="s">
        <v>238</v>
      </c>
      <c r="B1" s="199"/>
      <c r="C1" s="199"/>
      <c r="D1" s="200"/>
      <c r="F1" s="195" t="s">
        <v>240</v>
      </c>
      <c r="G1" s="196"/>
      <c r="H1" s="196"/>
      <c r="I1" s="197"/>
    </row>
    <row r="2" spans="1:9" ht="57" customHeight="1" thickBot="1">
      <c r="A2" s="56" t="s">
        <v>52</v>
      </c>
      <c r="B2" s="57" t="s">
        <v>54</v>
      </c>
      <c r="C2" s="58" t="s">
        <v>210</v>
      </c>
      <c r="D2" s="167" t="s">
        <v>239</v>
      </c>
      <c r="F2" s="15" t="s">
        <v>20</v>
      </c>
      <c r="G2" s="13" t="s">
        <v>210</v>
      </c>
      <c r="H2" s="169" t="s">
        <v>241</v>
      </c>
      <c r="I2" s="169" t="s">
        <v>242</v>
      </c>
    </row>
    <row r="3" spans="1:9" ht="15" customHeight="1">
      <c r="A3" s="201" t="s">
        <v>8</v>
      </c>
      <c r="B3" s="202"/>
      <c r="C3" s="36">
        <f>SUM(C4:C11)</f>
        <v>33</v>
      </c>
      <c r="D3" s="37">
        <f>'Sustainable Leadership and Lear'!E35</f>
        <v>0</v>
      </c>
      <c r="F3" s="16" t="s">
        <v>203</v>
      </c>
      <c r="G3" s="18">
        <f>C3</f>
        <v>33</v>
      </c>
      <c r="H3" s="18">
        <f>'Sustainable Leadership and Lear'!E35</f>
        <v>0</v>
      </c>
      <c r="I3" s="19">
        <f>H3/G3</f>
        <v>0</v>
      </c>
    </row>
    <row r="4" spans="1:9" ht="15" customHeight="1">
      <c r="A4" s="95" t="s">
        <v>119</v>
      </c>
      <c r="B4" s="46" t="s">
        <v>120</v>
      </c>
      <c r="C4" s="47">
        <v>6</v>
      </c>
      <c r="D4" s="48">
        <f>SUMIF('Sustainable Leadership and Lear'!D5:D10,'Sustainable Leadership and Lear'!I5,'Sustainable Leadership and Lear'!E5:E10)</f>
        <v>0</v>
      </c>
      <c r="F4" s="14" t="s">
        <v>204</v>
      </c>
      <c r="G4" s="18">
        <f>C12</f>
        <v>36</v>
      </c>
      <c r="H4" s="17">
        <f>'Efficient Use of Resources'!E60</f>
        <v>0</v>
      </c>
      <c r="I4" s="19">
        <f>H4/G4</f>
        <v>0</v>
      </c>
    </row>
    <row r="5" spans="1:9" ht="15" customHeight="1">
      <c r="A5" s="96" t="s">
        <v>121</v>
      </c>
      <c r="B5" s="46" t="s">
        <v>122</v>
      </c>
      <c r="C5" s="47">
        <v>15</v>
      </c>
      <c r="D5" s="48">
        <f>SUMIF('Sustainable Leadership and Lear'!D12:D17,'Sustainable Leadership and Lear'!I5,'Sustainable Leadership and Lear'!E12:E17)</f>
        <v>0</v>
      </c>
      <c r="F5" s="14" t="s">
        <v>205</v>
      </c>
      <c r="G5" s="18">
        <f>C22</f>
        <v>15</v>
      </c>
      <c r="H5" s="17">
        <f>'Sustainable Campus Environment'!E19</f>
        <v>0</v>
      </c>
      <c r="I5" s="19">
        <f>H5/G5</f>
        <v>0</v>
      </c>
    </row>
    <row r="6" spans="1:9" ht="15" customHeight="1">
      <c r="A6" s="96" t="s">
        <v>123</v>
      </c>
      <c r="B6" s="46" t="s">
        <v>19</v>
      </c>
      <c r="C6" s="47">
        <v>1</v>
      </c>
      <c r="D6" s="48">
        <f>SUMIF('Sustainable Leadership and Lear'!D18:D18,'Sustainable Leadership and Lear'!I5,'Sustainable Leadership and Lear'!E18:E18)</f>
        <v>0</v>
      </c>
      <c r="F6" s="14" t="s">
        <v>237</v>
      </c>
      <c r="G6" s="18">
        <f>C29</f>
        <v>16</v>
      </c>
      <c r="H6" s="17">
        <f>'Health, Comfort &amp; Happiness'!E21</f>
        <v>0</v>
      </c>
      <c r="I6" s="19">
        <f>H6/G6</f>
        <v>0</v>
      </c>
    </row>
    <row r="7" spans="1:9" ht="15" customHeight="1">
      <c r="A7" s="96" t="s">
        <v>124</v>
      </c>
      <c r="B7" s="46" t="s">
        <v>53</v>
      </c>
      <c r="C7" s="47">
        <v>1</v>
      </c>
      <c r="D7" s="48">
        <f>SUMIF('Sustainable Leadership and Lear'!D19:D22,'Sustainable Leadership and Lear'!I5,'Sustainable Leadership and Lear'!E19:E22)</f>
        <v>0</v>
      </c>
      <c r="F7" s="168" t="s">
        <v>206</v>
      </c>
      <c r="G7" s="18" t="s">
        <v>24</v>
      </c>
      <c r="H7" s="17">
        <f>'Innovations and Additions'!E6</f>
        <v>0</v>
      </c>
      <c r="I7" s="19" t="s">
        <v>25</v>
      </c>
    </row>
    <row r="8" spans="1:9" ht="15" customHeight="1">
      <c r="A8" s="96" t="s">
        <v>125</v>
      </c>
      <c r="B8" s="46" t="s">
        <v>126</v>
      </c>
      <c r="C8" s="47">
        <v>2</v>
      </c>
      <c r="D8" s="48">
        <f>SUMIF('Sustainable Leadership and Lear'!D23:D24,'Sustainable Leadership and Lear'!I5,'Sustainable Leadership and Lear'!E23:E24)</f>
        <v>0</v>
      </c>
      <c r="F8" s="28" t="s">
        <v>23</v>
      </c>
      <c r="G8" s="29"/>
      <c r="H8" s="30"/>
      <c r="I8" s="20">
        <f>SUM(H3:H7)</f>
        <v>0</v>
      </c>
    </row>
    <row r="9" spans="1:9" ht="15" customHeight="1">
      <c r="A9" s="96" t="s">
        <v>127</v>
      </c>
      <c r="B9" s="46" t="s">
        <v>128</v>
      </c>
      <c r="C9" s="47">
        <v>5</v>
      </c>
      <c r="D9" s="48">
        <f>SUMIF('Sustainable Leadership and Lear'!D25:D25,'Sustainable Leadership and Lear'!I5,'Sustainable Leadership and Lear'!E25:E25)</f>
        <v>0</v>
      </c>
    </row>
    <row r="10" spans="1:9" ht="15" customHeight="1">
      <c r="A10" s="96" t="s">
        <v>129</v>
      </c>
      <c r="B10" s="46" t="s">
        <v>27</v>
      </c>
      <c r="C10" s="47">
        <v>2</v>
      </c>
      <c r="D10" s="48">
        <f>SUMIF('Sustainable Leadership and Lear'!D30,'Sustainable Leadership and Lear'!I5,'Sustainable Leadership and Lear'!E30)</f>
        <v>0</v>
      </c>
      <c r="F10" s="33" t="s">
        <v>207</v>
      </c>
      <c r="G10" s="33"/>
    </row>
    <row r="11" spans="1:9" ht="15" customHeight="1" thickBot="1">
      <c r="A11" s="96" t="s">
        <v>130</v>
      </c>
      <c r="B11" s="51" t="s">
        <v>28</v>
      </c>
      <c r="C11" s="52">
        <v>1</v>
      </c>
      <c r="D11" s="53">
        <f>SUMIF('Sustainable Leadership and Lear'!D33:D34,'Sustainable Leadership and Lear'!I5,'Sustainable Leadership and Lear'!E33:E34)</f>
        <v>0</v>
      </c>
      <c r="F11" s="166" t="s">
        <v>208</v>
      </c>
      <c r="G11" s="31" t="str">
        <f>IF((OR(I8=50, I8&gt;50)), "Green", "Unclassified")</f>
        <v>Unclassified</v>
      </c>
    </row>
    <row r="12" spans="1:9" ht="15" customHeight="1">
      <c r="A12" s="203" t="s">
        <v>21</v>
      </c>
      <c r="B12" s="204"/>
      <c r="C12" s="38">
        <f>SUM(C13:C21)</f>
        <v>36</v>
      </c>
      <c r="D12" s="39">
        <f>'Efficient Use of Resources'!E60</f>
        <v>0</v>
      </c>
      <c r="F12" s="55" t="s">
        <v>209</v>
      </c>
      <c r="G12" s="34"/>
    </row>
    <row r="13" spans="1:9" ht="15" customHeight="1">
      <c r="A13" s="96" t="s">
        <v>131</v>
      </c>
      <c r="B13" s="46" t="s">
        <v>29</v>
      </c>
      <c r="C13" s="47">
        <v>5</v>
      </c>
      <c r="D13" s="48">
        <f>SUMIF('Efficient Use of Resources'!D5:D14,'Efficient Use of Resources'!I5,'Efficient Use of Resources'!E5:E14)</f>
        <v>0</v>
      </c>
      <c r="F13" s="32" t="s">
        <v>203</v>
      </c>
      <c r="G13" s="31" t="str">
        <f>IF((OR(I3=70%, I3&gt;70%)), "Outstanding", "-")</f>
        <v>-</v>
      </c>
    </row>
    <row r="14" spans="1:9" ht="15" customHeight="1">
      <c r="A14" s="96" t="s">
        <v>132</v>
      </c>
      <c r="B14" s="46" t="s">
        <v>30</v>
      </c>
      <c r="C14" s="47">
        <v>6</v>
      </c>
      <c r="D14" s="48">
        <f>SUMIF('Efficient Use of Resources'!D17:D18,'Efficient Use of Resources'!I5,'Efficient Use of Resources'!E17:E18)</f>
        <v>0</v>
      </c>
      <c r="F14" s="32" t="s">
        <v>204</v>
      </c>
      <c r="G14" s="31" t="str">
        <f>IF((OR(I4=70%, I4&gt;70%)), "Outstanding", "-")</f>
        <v>-</v>
      </c>
    </row>
    <row r="15" spans="1:9" ht="15" customHeight="1">
      <c r="A15" s="96" t="s">
        <v>133</v>
      </c>
      <c r="B15" s="46" t="s">
        <v>140</v>
      </c>
      <c r="C15" s="47">
        <v>2</v>
      </c>
      <c r="D15" s="48">
        <f>SUMIF('Efficient Use of Resources'!D20:D23,'Efficient Use of Resources'!I5,'Efficient Use of Resources'!E20:E23)</f>
        <v>0</v>
      </c>
      <c r="F15" s="32" t="s">
        <v>205</v>
      </c>
      <c r="G15" s="31" t="str">
        <f>IF((OR(I5=70%, I5&gt;70%)), "Outstanding", "-")</f>
        <v>-</v>
      </c>
    </row>
    <row r="16" spans="1:9" ht="15" customHeight="1">
      <c r="A16" s="96" t="s">
        <v>134</v>
      </c>
      <c r="B16" s="46" t="s">
        <v>31</v>
      </c>
      <c r="C16" s="47">
        <v>4</v>
      </c>
      <c r="D16" s="48">
        <f>SUMIF('Efficient Use of Resources'!D25:D30,'Efficient Use of Resources'!I5,'Efficient Use of Resources'!E25:E30)</f>
        <v>0</v>
      </c>
      <c r="F16" s="32" t="s">
        <v>237</v>
      </c>
      <c r="G16" s="31" t="str">
        <f>IF((OR(I6=70%, I6&gt;70%)), "Outstanding", "-")</f>
        <v>-</v>
      </c>
    </row>
    <row r="17" spans="1:4" ht="15" customHeight="1">
      <c r="A17" s="96" t="s">
        <v>135</v>
      </c>
      <c r="B17" s="46" t="s">
        <v>32</v>
      </c>
      <c r="C17" s="47">
        <v>5</v>
      </c>
      <c r="D17" s="48">
        <f>SUMIF('Efficient Use of Resources'!D31:D31,'Efficient Use of Resources'!I5,'Efficient Use of Resources'!E31:E31)</f>
        <v>0</v>
      </c>
    </row>
    <row r="18" spans="1:4" ht="15" customHeight="1">
      <c r="A18" s="96" t="s">
        <v>136</v>
      </c>
      <c r="B18" s="46" t="s">
        <v>33</v>
      </c>
      <c r="C18" s="47">
        <v>3</v>
      </c>
      <c r="D18" s="48">
        <f>SUMIF('Efficient Use of Resources'!D33:D35,'Efficient Use of Resources'!I5,'Efficient Use of Resources'!E33:E35)</f>
        <v>0</v>
      </c>
    </row>
    <row r="19" spans="1:4" ht="15" customHeight="1">
      <c r="A19" s="96" t="s">
        <v>137</v>
      </c>
      <c r="B19" s="46" t="s">
        <v>34</v>
      </c>
      <c r="C19" s="47">
        <v>9</v>
      </c>
      <c r="D19" s="48">
        <f>SUMIF('Efficient Use of Resources'!D37:D57,'Efficient Use of Resources'!I5,'Efficient Use of Resources'!E37:E57)</f>
        <v>0</v>
      </c>
    </row>
    <row r="20" spans="1:4" ht="15" customHeight="1">
      <c r="A20" s="96" t="s">
        <v>138</v>
      </c>
      <c r="B20" s="46" t="s">
        <v>43</v>
      </c>
      <c r="C20" s="47">
        <v>1</v>
      </c>
      <c r="D20" s="48">
        <f>SUMIF('Efficient Use of Resources'!D58,'Efficient Use of Resources'!I5,'Efficient Use of Resources'!E58)</f>
        <v>0</v>
      </c>
    </row>
    <row r="21" spans="1:4" ht="15" customHeight="1" thickBot="1">
      <c r="A21" s="96" t="s">
        <v>139</v>
      </c>
      <c r="B21" s="51" t="s">
        <v>141</v>
      </c>
      <c r="C21" s="52">
        <v>1</v>
      </c>
      <c r="D21" s="53">
        <f>SUMIF('Efficient Use of Resources'!D59,'Efficient Use of Resources'!I5,'Efficient Use of Resources'!E59)</f>
        <v>0</v>
      </c>
    </row>
    <row r="22" spans="1:4" ht="15" customHeight="1">
      <c r="A22" s="205" t="s">
        <v>22</v>
      </c>
      <c r="B22" s="206"/>
      <c r="C22" s="40">
        <f>SUM(C23:C28)</f>
        <v>15</v>
      </c>
      <c r="D22" s="41">
        <f>'Sustainable Campus Environment'!E19</f>
        <v>0</v>
      </c>
    </row>
    <row r="23" spans="1:4" ht="15" customHeight="1">
      <c r="A23" s="49" t="s">
        <v>142</v>
      </c>
      <c r="B23" s="46" t="s">
        <v>148</v>
      </c>
      <c r="C23" s="47">
        <v>5</v>
      </c>
      <c r="D23" s="48" t="str">
        <f>'Sustainable Campus Environment'!E4</f>
        <v>NS</v>
      </c>
    </row>
    <row r="24" spans="1:4" ht="15" customHeight="1">
      <c r="A24" s="49" t="s">
        <v>143</v>
      </c>
      <c r="B24" s="46" t="s">
        <v>191</v>
      </c>
      <c r="C24" s="47">
        <v>1</v>
      </c>
      <c r="D24" s="48">
        <f>SUM('Sustainable Campus Environment'!E5:E6)</f>
        <v>0</v>
      </c>
    </row>
    <row r="25" spans="1:4" ht="15" customHeight="1">
      <c r="A25" s="49" t="s">
        <v>144</v>
      </c>
      <c r="B25" s="46" t="s">
        <v>149</v>
      </c>
      <c r="C25" s="47">
        <v>2</v>
      </c>
      <c r="D25" s="48">
        <f>SUM('Sustainable Campus Environment'!E8:E10)</f>
        <v>0</v>
      </c>
    </row>
    <row r="26" spans="1:4" ht="15" customHeight="1">
      <c r="A26" s="49" t="s">
        <v>145</v>
      </c>
      <c r="B26" s="46" t="s">
        <v>44</v>
      </c>
      <c r="C26" s="47">
        <v>1</v>
      </c>
      <c r="D26" s="48">
        <f>SUM('Sustainable Campus Environment'!E13:E15)</f>
        <v>0</v>
      </c>
    </row>
    <row r="27" spans="1:4" ht="15" customHeight="1">
      <c r="A27" s="49" t="s">
        <v>146</v>
      </c>
      <c r="B27" s="46" t="s">
        <v>150</v>
      </c>
      <c r="C27" s="47">
        <v>1</v>
      </c>
      <c r="D27" s="48">
        <f>SUM('Sustainable Campus Environment'!E16:E17)</f>
        <v>0</v>
      </c>
    </row>
    <row r="28" spans="1:4" ht="15" customHeight="1" thickBot="1">
      <c r="A28" s="49" t="s">
        <v>147</v>
      </c>
      <c r="B28" s="51" t="s">
        <v>151</v>
      </c>
      <c r="C28" s="52">
        <v>5</v>
      </c>
      <c r="D28" s="53">
        <f>SUM('Sustainable Campus Environment'!E18)</f>
        <v>0</v>
      </c>
    </row>
    <row r="29" spans="1:4" ht="15" customHeight="1">
      <c r="A29" s="207" t="s">
        <v>45</v>
      </c>
      <c r="B29" s="208"/>
      <c r="C29" s="42">
        <f>SUM(C30:C36)</f>
        <v>16</v>
      </c>
      <c r="D29" s="43">
        <f>'Health, Comfort &amp; Happiness'!E21</f>
        <v>0</v>
      </c>
    </row>
    <row r="30" spans="1:4" ht="15" customHeight="1">
      <c r="A30" s="49" t="s">
        <v>152</v>
      </c>
      <c r="B30" s="46" t="s">
        <v>160</v>
      </c>
      <c r="C30" s="47">
        <v>1</v>
      </c>
      <c r="D30" s="48">
        <f>SUMIF('Health, Comfort &amp; Happiness'!D4:D7,'Health, Comfort &amp; Happiness'!I5,'Health, Comfort &amp; Happiness'!E4:E7)</f>
        <v>0</v>
      </c>
    </row>
    <row r="31" spans="1:4" ht="15" customHeight="1">
      <c r="A31" s="49" t="s">
        <v>153</v>
      </c>
      <c r="B31" s="46" t="s">
        <v>161</v>
      </c>
      <c r="C31" s="47">
        <v>1</v>
      </c>
      <c r="D31" s="48">
        <f>SUMIF('Health, Comfort &amp; Happiness'!D8:D12,'Health, Comfort &amp; Happiness'!I5,'Health, Comfort &amp; Happiness'!E8:E12)</f>
        <v>0</v>
      </c>
    </row>
    <row r="32" spans="1:4" ht="15" customHeight="1">
      <c r="A32" s="49" t="s">
        <v>154</v>
      </c>
      <c r="B32" s="46" t="s">
        <v>162</v>
      </c>
      <c r="C32" s="47">
        <v>1</v>
      </c>
      <c r="D32" s="48">
        <f>SUMIF('Health, Comfort &amp; Happiness'!D13:D13,'Health, Comfort &amp; Happiness'!I5,'Health, Comfort &amp; Happiness'!E13:E13)</f>
        <v>0</v>
      </c>
    </row>
    <row r="33" spans="1:4" ht="15" customHeight="1">
      <c r="A33" s="49" t="s">
        <v>155</v>
      </c>
      <c r="B33" s="46" t="s">
        <v>46</v>
      </c>
      <c r="C33" s="47">
        <v>1</v>
      </c>
      <c r="D33" s="48">
        <f>SUMIF('Health, Comfort &amp; Happiness'!D14:D14,'Health, Comfort &amp; Happiness'!I5,'Health, Comfort &amp; Happiness'!E14:E14)</f>
        <v>0</v>
      </c>
    </row>
    <row r="34" spans="1:4" ht="15" customHeight="1">
      <c r="A34" s="49" t="s">
        <v>156</v>
      </c>
      <c r="B34" s="46" t="s">
        <v>47</v>
      </c>
      <c r="C34" s="47">
        <v>1</v>
      </c>
      <c r="D34" s="48">
        <f>SUMIF('Health, Comfort &amp; Happiness'!D15:D16,'Health, Comfort &amp; Happiness'!I5,'Health, Comfort &amp; Happiness'!E15:E16)</f>
        <v>0</v>
      </c>
    </row>
    <row r="35" spans="1:4" ht="15" customHeight="1">
      <c r="A35" s="49" t="s">
        <v>157</v>
      </c>
      <c r="B35" s="46" t="s">
        <v>236</v>
      </c>
      <c r="C35" s="47">
        <v>6</v>
      </c>
      <c r="D35" s="48">
        <f>SUMIF('Health, Comfort &amp; Happiness'!D18:D19,'Health, Comfort &amp; Happiness'!I5,'Health, Comfort &amp; Happiness'!E18:E19)</f>
        <v>0</v>
      </c>
    </row>
    <row r="36" spans="1:4" ht="15" customHeight="1" thickBot="1">
      <c r="A36" s="49" t="s">
        <v>158</v>
      </c>
      <c r="B36" s="51" t="s">
        <v>159</v>
      </c>
      <c r="C36" s="52">
        <v>5</v>
      </c>
      <c r="D36" s="53">
        <f>SUMIF('Health, Comfort &amp; Happiness'!D20:D20,'Health, Comfort &amp; Happiness'!I5,'Health, Comfort &amp; Happiness'!E20:E20)</f>
        <v>0</v>
      </c>
    </row>
    <row r="37" spans="1:4" ht="15" customHeight="1">
      <c r="A37" s="193" t="s">
        <v>163</v>
      </c>
      <c r="B37" s="194"/>
      <c r="C37" s="44" t="s">
        <v>55</v>
      </c>
      <c r="D37" s="45">
        <f>'Innovations and Additions'!E6</f>
        <v>0</v>
      </c>
    </row>
    <row r="38" spans="1:4" ht="15" customHeight="1" thickBot="1">
      <c r="A38" s="50" t="s">
        <v>25</v>
      </c>
      <c r="B38" s="51" t="s">
        <v>163</v>
      </c>
      <c r="C38" s="52" t="s">
        <v>55</v>
      </c>
      <c r="D38" s="53">
        <f>SUMIF('Innovations and Additions'!D4:D5,'Innovations and Additions'!I5,'Innovations and Additions'!E4:E5)</f>
        <v>0</v>
      </c>
    </row>
  </sheetData>
  <mergeCells count="7">
    <mergeCell ref="A37:B37"/>
    <mergeCell ref="F1:I1"/>
    <mergeCell ref="A1:D1"/>
    <mergeCell ref="A3:B3"/>
    <mergeCell ref="A12:B12"/>
    <mergeCell ref="A22:B22"/>
    <mergeCell ref="A29:B29"/>
  </mergeCells>
  <conditionalFormatting sqref="G13">
    <cfRule type="expression" dxfId="108" priority="7">
      <formula>OR($I$3=65%,$I$3&gt;65%)</formula>
    </cfRule>
    <cfRule type="expression" dxfId="107" priority="8">
      <formula>$I$3&lt;65%</formula>
    </cfRule>
  </conditionalFormatting>
  <conditionalFormatting sqref="G11">
    <cfRule type="expression" dxfId="106" priority="116">
      <formula>$I$8&lt;50</formula>
    </cfRule>
    <cfRule type="expression" dxfId="105" priority="117">
      <formula>OR($I$8=50,$I$8&gt;50)</formula>
    </cfRule>
  </conditionalFormatting>
  <conditionalFormatting sqref="G14">
    <cfRule type="expression" dxfId="104" priority="118">
      <formula>$I$4&lt;65%</formula>
    </cfRule>
    <cfRule type="expression" dxfId="103" priority="119">
      <formula>OR($I$4=65%,$I$4&gt;65%)</formula>
    </cfRule>
  </conditionalFormatting>
  <conditionalFormatting sqref="G15">
    <cfRule type="expression" dxfId="102" priority="120">
      <formula>OR($I$5=65%,$I$5&gt;65%)</formula>
    </cfRule>
    <cfRule type="expression" dxfId="101" priority="121">
      <formula>$I$5&lt;65%</formula>
    </cfRule>
  </conditionalFormatting>
  <conditionalFormatting sqref="G16">
    <cfRule type="expression" dxfId="100" priority="122">
      <formula>$I$6&lt;65%</formula>
    </cfRule>
    <cfRule type="expression" dxfId="99" priority="123">
      <formula>OR($I$6=65%,$I$6&gt;65%)</formula>
    </cfRule>
  </conditionalFormatting>
  <pageMargins left="0.7" right="0.7" top="0.75" bottom="0.75" header="0.3" footer="0.3"/>
  <pageSetup scale="85" orientation="portrait" r:id="rId1"/>
  <headerFooter>
    <oddFooter>&amp;LCredit Summary ES V1.0 - Scorecard (PAM-FM-052)&amp;RRev 1.0</oddFooter>
  </headerFooter>
  <colBreaks count="1" manualBreakCount="1">
    <brk id="4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5158F-92FF-473A-8913-FA0335551011}">
  <sheetPr>
    <tabColor rgb="FFFF0000"/>
  </sheetPr>
  <dimension ref="A1:R12"/>
  <sheetViews>
    <sheetView workbookViewId="0">
      <selection activeCell="R10" sqref="R10"/>
    </sheetView>
  </sheetViews>
  <sheetFormatPr defaultRowHeight="15"/>
  <sheetData>
    <row r="1" spans="1:18">
      <c r="A1" s="59" t="s">
        <v>71</v>
      </c>
      <c r="B1" s="59" t="s">
        <v>58</v>
      </c>
      <c r="C1" s="59" t="s">
        <v>59</v>
      </c>
      <c r="D1" s="59"/>
      <c r="E1" s="59" t="s">
        <v>60</v>
      </c>
      <c r="F1" s="59" t="s">
        <v>61</v>
      </c>
      <c r="G1" s="59"/>
      <c r="H1" s="59" t="s">
        <v>62</v>
      </c>
      <c r="I1" s="59" t="s">
        <v>63</v>
      </c>
      <c r="J1" s="59"/>
      <c r="K1" s="59" t="s">
        <v>64</v>
      </c>
      <c r="L1" s="59" t="s">
        <v>65</v>
      </c>
      <c r="M1" s="59"/>
      <c r="N1" s="59" t="s">
        <v>66</v>
      </c>
      <c r="O1" s="59" t="s">
        <v>67</v>
      </c>
      <c r="P1" s="59"/>
      <c r="Q1" s="59" t="s">
        <v>68</v>
      </c>
      <c r="R1" s="59" t="s">
        <v>69</v>
      </c>
    </row>
    <row r="2" spans="1:18">
      <c r="B2" t="s">
        <v>11</v>
      </c>
      <c r="C2" t="s">
        <v>56</v>
      </c>
      <c r="E2" t="s">
        <v>11</v>
      </c>
      <c r="F2" t="s">
        <v>56</v>
      </c>
      <c r="H2" t="s">
        <v>11</v>
      </c>
      <c r="I2" t="s">
        <v>56</v>
      </c>
      <c r="K2" t="s">
        <v>11</v>
      </c>
      <c r="L2" t="s">
        <v>56</v>
      </c>
      <c r="N2" t="s">
        <v>11</v>
      </c>
      <c r="O2" t="s">
        <v>56</v>
      </c>
      <c r="Q2" t="s">
        <v>11</v>
      </c>
      <c r="R2" t="s">
        <v>56</v>
      </c>
    </row>
    <row r="3" spans="1:18">
      <c r="B3">
        <v>1</v>
      </c>
      <c r="C3" t="s">
        <v>70</v>
      </c>
      <c r="E3">
        <v>1</v>
      </c>
      <c r="F3" t="s">
        <v>70</v>
      </c>
      <c r="H3">
        <v>1</v>
      </c>
      <c r="I3" t="s">
        <v>70</v>
      </c>
      <c r="K3">
        <v>1</v>
      </c>
      <c r="L3" t="s">
        <v>70</v>
      </c>
      <c r="N3">
        <v>1</v>
      </c>
      <c r="O3" t="s">
        <v>70</v>
      </c>
      <c r="Q3">
        <v>1</v>
      </c>
      <c r="R3" t="s">
        <v>70</v>
      </c>
    </row>
    <row r="4" spans="1:18">
      <c r="E4">
        <v>2</v>
      </c>
      <c r="H4">
        <v>2</v>
      </c>
      <c r="K4">
        <v>2</v>
      </c>
      <c r="N4">
        <v>2</v>
      </c>
      <c r="Q4">
        <v>2</v>
      </c>
    </row>
    <row r="5" spans="1:18">
      <c r="H5">
        <v>3</v>
      </c>
      <c r="K5">
        <v>3</v>
      </c>
      <c r="N5">
        <v>3</v>
      </c>
      <c r="Q5">
        <v>3</v>
      </c>
    </row>
    <row r="6" spans="1:18">
      <c r="K6">
        <v>4</v>
      </c>
      <c r="N6">
        <v>4</v>
      </c>
      <c r="Q6">
        <v>4</v>
      </c>
    </row>
    <row r="7" spans="1:18">
      <c r="K7">
        <v>5</v>
      </c>
      <c r="N7">
        <v>5</v>
      </c>
      <c r="Q7">
        <v>5</v>
      </c>
    </row>
    <row r="8" spans="1:18">
      <c r="N8">
        <v>6</v>
      </c>
      <c r="Q8">
        <v>6</v>
      </c>
    </row>
    <row r="9" spans="1:18">
      <c r="Q9">
        <v>7</v>
      </c>
    </row>
    <row r="10" spans="1:18">
      <c r="Q10">
        <v>8</v>
      </c>
    </row>
    <row r="11" spans="1:18">
      <c r="Q11">
        <v>9</v>
      </c>
    </row>
    <row r="12" spans="1:18">
      <c r="Q1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23B79-CA4C-4CD8-AC63-AB3A5D71F838}">
  <dimension ref="A1:K38"/>
  <sheetViews>
    <sheetView zoomScale="85" zoomScaleNormal="85" zoomScaleSheetLayoutView="80" workbookViewId="0">
      <selection activeCell="F33" sqref="F33"/>
    </sheetView>
  </sheetViews>
  <sheetFormatPr defaultRowHeight="15"/>
  <cols>
    <col min="1" max="1" width="10.7109375" style="100" bestFit="1" customWidth="1"/>
    <col min="2" max="2" width="55.42578125" style="100" bestFit="1" customWidth="1"/>
    <col min="3" max="3" width="13.28515625" style="100" bestFit="1" customWidth="1"/>
    <col min="4" max="4" width="14.7109375" style="100" bestFit="1" customWidth="1"/>
    <col min="5" max="5" width="15" style="100" customWidth="1"/>
    <col min="6" max="6" width="64.140625" style="100" customWidth="1"/>
    <col min="7" max="7" width="23.7109375" style="100" bestFit="1" customWidth="1"/>
    <col min="8" max="10" width="9.140625" style="100" customWidth="1"/>
    <col min="11" max="11" width="12.5703125" style="100" customWidth="1"/>
    <col min="12" max="16384" width="9.140625" style="100"/>
  </cols>
  <sheetData>
    <row r="1" spans="1:11" ht="18" customHeight="1">
      <c r="A1" s="209" t="s">
        <v>8</v>
      </c>
      <c r="B1" s="209"/>
      <c r="C1" s="209"/>
      <c r="D1" s="209"/>
      <c r="E1" s="209"/>
      <c r="F1" s="209"/>
      <c r="G1" s="209"/>
    </row>
    <row r="2" spans="1:11" ht="30" customHeight="1">
      <c r="A2" s="214" t="s">
        <v>9</v>
      </c>
      <c r="B2" s="214" t="s">
        <v>10</v>
      </c>
      <c r="C2" s="217" t="s">
        <v>234</v>
      </c>
      <c r="D2" s="215" t="s">
        <v>18</v>
      </c>
      <c r="E2" s="210" t="s">
        <v>212</v>
      </c>
      <c r="F2" s="214" t="s">
        <v>114</v>
      </c>
      <c r="G2" s="214"/>
      <c r="H2" s="102"/>
      <c r="I2" s="102"/>
      <c r="J2" s="102"/>
      <c r="K2" s="102"/>
    </row>
    <row r="3" spans="1:11" ht="30">
      <c r="A3" s="214"/>
      <c r="B3" s="214"/>
      <c r="C3" s="217"/>
      <c r="D3" s="216"/>
      <c r="E3" s="211"/>
      <c r="F3" s="103" t="s">
        <v>13</v>
      </c>
      <c r="G3" s="101" t="s">
        <v>42</v>
      </c>
      <c r="H3" s="102"/>
      <c r="I3" s="102"/>
      <c r="J3" s="102"/>
      <c r="K3" s="102"/>
    </row>
    <row r="4" spans="1:11" s="105" customFormat="1" ht="17.25" customHeight="1">
      <c r="A4" s="218" t="str">
        <f>'1. Scorecard'!A4</f>
        <v>SLL-01-01</v>
      </c>
      <c r="B4" s="153" t="s">
        <v>164</v>
      </c>
      <c r="C4" s="154"/>
      <c r="D4" s="154"/>
      <c r="E4" s="154"/>
      <c r="F4" s="154"/>
      <c r="G4" s="155"/>
      <c r="H4" s="104"/>
      <c r="I4" s="104"/>
      <c r="J4" s="104"/>
      <c r="K4" s="104"/>
    </row>
    <row r="5" spans="1:11" s="105" customFormat="1" ht="17.25" customHeight="1">
      <c r="A5" s="218"/>
      <c r="B5" s="106" t="s">
        <v>213</v>
      </c>
      <c r="C5" s="70">
        <v>1</v>
      </c>
      <c r="D5" s="70" t="s">
        <v>56</v>
      </c>
      <c r="E5" s="70" t="s">
        <v>70</v>
      </c>
      <c r="F5" s="106" t="s">
        <v>12</v>
      </c>
      <c r="G5" s="70" t="s">
        <v>17</v>
      </c>
      <c r="H5" s="104"/>
      <c r="I5" s="107" t="s">
        <v>11</v>
      </c>
      <c r="J5" s="104"/>
      <c r="K5" s="104"/>
    </row>
    <row r="6" spans="1:11" s="105" customFormat="1" ht="17.25" customHeight="1">
      <c r="A6" s="218"/>
      <c r="B6" s="108" t="s">
        <v>214</v>
      </c>
      <c r="C6" s="71">
        <v>1</v>
      </c>
      <c r="D6" s="70" t="s">
        <v>56</v>
      </c>
      <c r="E6" s="70" t="s">
        <v>70</v>
      </c>
      <c r="F6" s="108" t="s">
        <v>14</v>
      </c>
      <c r="G6" s="71" t="s">
        <v>17</v>
      </c>
      <c r="H6" s="104"/>
      <c r="I6" s="104"/>
      <c r="J6" s="104"/>
      <c r="K6" s="104"/>
    </row>
    <row r="7" spans="1:11" s="105" customFormat="1" ht="17.25" customHeight="1">
      <c r="A7" s="218"/>
      <c r="B7" s="108" t="s">
        <v>215</v>
      </c>
      <c r="C7" s="71">
        <v>2</v>
      </c>
      <c r="D7" s="70" t="s">
        <v>56</v>
      </c>
      <c r="E7" s="70" t="s">
        <v>70</v>
      </c>
      <c r="F7" s="108" t="s">
        <v>15</v>
      </c>
      <c r="G7" s="71" t="s">
        <v>17</v>
      </c>
      <c r="H7" s="104"/>
      <c r="I7" s="104"/>
      <c r="J7" s="104"/>
      <c r="K7" s="104"/>
    </row>
    <row r="8" spans="1:11" s="105" customFormat="1" ht="17.25" customHeight="1">
      <c r="A8" s="218"/>
      <c r="B8" s="108" t="s">
        <v>216</v>
      </c>
      <c r="C8" s="71">
        <v>1</v>
      </c>
      <c r="D8" s="70" t="s">
        <v>56</v>
      </c>
      <c r="E8" s="70" t="s">
        <v>70</v>
      </c>
      <c r="F8" s="108" t="s">
        <v>16</v>
      </c>
      <c r="G8" s="71" t="s">
        <v>17</v>
      </c>
      <c r="H8" s="104"/>
      <c r="I8" s="104"/>
      <c r="J8" s="104"/>
      <c r="K8" s="104"/>
    </row>
    <row r="9" spans="1:11" s="105" customFormat="1" ht="17.25" customHeight="1">
      <c r="A9" s="218"/>
      <c r="B9" s="219" t="s">
        <v>235</v>
      </c>
      <c r="C9" s="220">
        <v>1</v>
      </c>
      <c r="D9" s="212" t="s">
        <v>56</v>
      </c>
      <c r="E9" s="212" t="s">
        <v>70</v>
      </c>
      <c r="F9" s="108" t="s">
        <v>84</v>
      </c>
      <c r="G9" s="71" t="s">
        <v>17</v>
      </c>
      <c r="H9" s="104"/>
      <c r="I9" s="104"/>
      <c r="J9" s="104"/>
      <c r="K9" s="104"/>
    </row>
    <row r="10" spans="1:11" s="105" customFormat="1" ht="17.25" customHeight="1">
      <c r="A10" s="218"/>
      <c r="B10" s="219"/>
      <c r="C10" s="220"/>
      <c r="D10" s="213"/>
      <c r="E10" s="213"/>
      <c r="F10" s="108" t="s">
        <v>115</v>
      </c>
      <c r="G10" s="71" t="s">
        <v>17</v>
      </c>
      <c r="H10" s="104"/>
      <c r="I10" s="104"/>
      <c r="J10" s="104"/>
      <c r="K10" s="104"/>
    </row>
    <row r="11" spans="1:11" ht="17.25" customHeight="1">
      <c r="A11" s="221" t="str">
        <f>'1. Scorecard'!A5</f>
        <v>SLL-01-02</v>
      </c>
      <c r="B11" s="150" t="s">
        <v>122</v>
      </c>
      <c r="C11" s="151"/>
      <c r="D11" s="151"/>
      <c r="E11" s="151"/>
      <c r="F11" s="151"/>
      <c r="G11" s="152"/>
      <c r="H11" s="102"/>
      <c r="I11" s="102"/>
      <c r="J11" s="102"/>
      <c r="K11" s="102"/>
    </row>
    <row r="12" spans="1:11" ht="17.25" customHeight="1">
      <c r="A12" s="222"/>
      <c r="B12" s="226" t="s">
        <v>217</v>
      </c>
      <c r="C12" s="224">
        <v>5</v>
      </c>
      <c r="D12" s="224" t="s">
        <v>56</v>
      </c>
      <c r="E12" s="224" t="s">
        <v>70</v>
      </c>
      <c r="F12" s="109" t="s">
        <v>85</v>
      </c>
      <c r="G12" s="26" t="s">
        <v>17</v>
      </c>
      <c r="H12" s="102"/>
      <c r="I12" s="102"/>
      <c r="J12" s="102"/>
      <c r="K12" s="102"/>
    </row>
    <row r="13" spans="1:11" ht="17.25" customHeight="1">
      <c r="A13" s="222"/>
      <c r="B13" s="227"/>
      <c r="C13" s="225"/>
      <c r="D13" s="225"/>
      <c r="E13" s="225"/>
      <c r="F13" s="109" t="s">
        <v>51</v>
      </c>
      <c r="G13" s="26" t="s">
        <v>17</v>
      </c>
      <c r="H13" s="102"/>
      <c r="I13" s="102"/>
      <c r="J13" s="102"/>
      <c r="K13" s="102"/>
    </row>
    <row r="14" spans="1:11" ht="17.25" customHeight="1">
      <c r="A14" s="222"/>
      <c r="B14" s="226" t="s">
        <v>218</v>
      </c>
      <c r="C14" s="224">
        <v>5</v>
      </c>
      <c r="D14" s="224" t="s">
        <v>56</v>
      </c>
      <c r="E14" s="224" t="s">
        <v>70</v>
      </c>
      <c r="F14" s="109" t="s">
        <v>86</v>
      </c>
      <c r="G14" s="26" t="s">
        <v>17</v>
      </c>
      <c r="H14" s="102"/>
      <c r="I14" s="102"/>
      <c r="J14" s="102"/>
      <c r="K14" s="102"/>
    </row>
    <row r="15" spans="1:11" ht="17.25" customHeight="1">
      <c r="A15" s="222"/>
      <c r="B15" s="227"/>
      <c r="C15" s="225"/>
      <c r="D15" s="225"/>
      <c r="E15" s="225"/>
      <c r="F15" s="110" t="s">
        <v>50</v>
      </c>
      <c r="G15" s="26" t="s">
        <v>17</v>
      </c>
      <c r="H15" s="102"/>
      <c r="I15" s="102"/>
      <c r="J15" s="102"/>
      <c r="K15" s="102"/>
    </row>
    <row r="16" spans="1:11" ht="17.25" customHeight="1">
      <c r="A16" s="222"/>
      <c r="B16" s="226" t="s">
        <v>219</v>
      </c>
      <c r="C16" s="224">
        <v>5</v>
      </c>
      <c r="D16" s="224" t="s">
        <v>56</v>
      </c>
      <c r="E16" s="224" t="s">
        <v>70</v>
      </c>
      <c r="F16" s="109" t="s">
        <v>87</v>
      </c>
      <c r="G16" s="26" t="s">
        <v>17</v>
      </c>
      <c r="H16" s="102"/>
      <c r="I16" s="102"/>
      <c r="J16" s="102"/>
      <c r="K16" s="102"/>
    </row>
    <row r="17" spans="1:11" ht="17.25" customHeight="1">
      <c r="A17" s="223"/>
      <c r="B17" s="227"/>
      <c r="C17" s="225"/>
      <c r="D17" s="225"/>
      <c r="E17" s="225"/>
      <c r="F17" s="110" t="s">
        <v>51</v>
      </c>
      <c r="G17" s="26" t="s">
        <v>17</v>
      </c>
      <c r="H17" s="102"/>
      <c r="I17" s="102"/>
      <c r="J17" s="102"/>
      <c r="K17" s="102"/>
    </row>
    <row r="18" spans="1:11" s="105" customFormat="1" ht="26.25" customHeight="1">
      <c r="A18" s="72" t="str">
        <f>'1. Scorecard'!A6</f>
        <v>SLL-02-01</v>
      </c>
      <c r="B18" s="97" t="s">
        <v>19</v>
      </c>
      <c r="C18" s="71">
        <v>1</v>
      </c>
      <c r="D18" s="98" t="s">
        <v>56</v>
      </c>
      <c r="E18" s="71" t="s">
        <v>70</v>
      </c>
      <c r="F18" s="108" t="s">
        <v>165</v>
      </c>
      <c r="G18" s="71" t="s">
        <v>17</v>
      </c>
    </row>
    <row r="19" spans="1:11" ht="18" customHeight="1">
      <c r="A19" s="228" t="str">
        <f>'1. Scorecard'!A7</f>
        <v>SLL-02-02</v>
      </c>
      <c r="B19" s="229" t="s">
        <v>26</v>
      </c>
      <c r="C19" s="230">
        <v>1</v>
      </c>
      <c r="D19" s="230" t="s">
        <v>56</v>
      </c>
      <c r="E19" s="230" t="s">
        <v>70</v>
      </c>
      <c r="F19" s="111" t="s">
        <v>116</v>
      </c>
      <c r="G19" s="27" t="s">
        <v>17</v>
      </c>
    </row>
    <row r="20" spans="1:11" ht="18" customHeight="1">
      <c r="A20" s="228"/>
      <c r="B20" s="229"/>
      <c r="C20" s="230"/>
      <c r="D20" s="230"/>
      <c r="E20" s="230"/>
      <c r="F20" s="111" t="s">
        <v>88</v>
      </c>
      <c r="G20" s="27" t="s">
        <v>17</v>
      </c>
    </row>
    <row r="21" spans="1:11" ht="18" customHeight="1">
      <c r="A21" s="228"/>
      <c r="B21" s="229"/>
      <c r="C21" s="230"/>
      <c r="D21" s="230"/>
      <c r="E21" s="230"/>
      <c r="F21" s="111" t="s">
        <v>89</v>
      </c>
      <c r="G21" s="27" t="s">
        <v>17</v>
      </c>
    </row>
    <row r="22" spans="1:11" ht="18" customHeight="1">
      <c r="A22" s="228"/>
      <c r="B22" s="229"/>
      <c r="C22" s="230"/>
      <c r="D22" s="230"/>
      <c r="E22" s="230"/>
      <c r="F22" s="111" t="s">
        <v>166</v>
      </c>
      <c r="G22" s="27" t="s">
        <v>17</v>
      </c>
    </row>
    <row r="23" spans="1:11" s="105" customFormat="1" ht="17.25" customHeight="1">
      <c r="A23" s="218" t="str">
        <f>'1. Scorecard'!A8</f>
        <v>SLL-02-03</v>
      </c>
      <c r="B23" s="231" t="str">
        <f>'1. Scorecard'!B8</f>
        <v>Extended Environmental Education</v>
      </c>
      <c r="C23" s="220">
        <v>2</v>
      </c>
      <c r="D23" s="220" t="s">
        <v>56</v>
      </c>
      <c r="E23" s="220" t="s">
        <v>70</v>
      </c>
      <c r="F23" s="108" t="s">
        <v>90</v>
      </c>
      <c r="G23" s="71" t="s">
        <v>117</v>
      </c>
    </row>
    <row r="24" spans="1:11" s="105" customFormat="1" ht="17.25" customHeight="1">
      <c r="A24" s="218"/>
      <c r="B24" s="231"/>
      <c r="C24" s="220"/>
      <c r="D24" s="220"/>
      <c r="E24" s="220"/>
      <c r="F24" s="108" t="s">
        <v>167</v>
      </c>
      <c r="G24" s="71" t="s">
        <v>17</v>
      </c>
    </row>
    <row r="25" spans="1:11" ht="18.75" customHeight="1">
      <c r="A25" s="232" t="str">
        <f>'1. Scorecard'!A9</f>
        <v>SLL-02-04</v>
      </c>
      <c r="B25" s="150" t="s">
        <v>128</v>
      </c>
      <c r="C25" s="151"/>
      <c r="D25" s="151"/>
      <c r="E25" s="151"/>
      <c r="F25" s="151"/>
      <c r="G25" s="152"/>
    </row>
    <row r="26" spans="1:11" ht="18.75" customHeight="1">
      <c r="A26" s="233"/>
      <c r="B26" s="226" t="s">
        <v>243</v>
      </c>
      <c r="C26" s="241">
        <v>1</v>
      </c>
      <c r="D26" s="224" t="s">
        <v>56</v>
      </c>
      <c r="E26" s="230" t="s">
        <v>70</v>
      </c>
      <c r="F26" s="111" t="s">
        <v>91</v>
      </c>
      <c r="G26" s="27" t="s">
        <v>17</v>
      </c>
    </row>
    <row r="27" spans="1:11" ht="18.75" customHeight="1">
      <c r="A27" s="233"/>
      <c r="B27" s="227"/>
      <c r="C27" s="242"/>
      <c r="D27" s="225"/>
      <c r="E27" s="230"/>
      <c r="F27" s="111" t="s">
        <v>92</v>
      </c>
      <c r="G27" s="27" t="s">
        <v>17</v>
      </c>
    </row>
    <row r="28" spans="1:11" ht="18.75" customHeight="1">
      <c r="A28" s="233"/>
      <c r="B28" s="226" t="s">
        <v>244</v>
      </c>
      <c r="C28" s="230">
        <v>4</v>
      </c>
      <c r="D28" s="224" t="s">
        <v>56</v>
      </c>
      <c r="E28" s="230" t="s">
        <v>70</v>
      </c>
      <c r="F28" s="111" t="s">
        <v>91</v>
      </c>
      <c r="G28" s="27" t="s">
        <v>17</v>
      </c>
    </row>
    <row r="29" spans="1:11" ht="18.75" customHeight="1">
      <c r="A29" s="234"/>
      <c r="B29" s="227"/>
      <c r="C29" s="230"/>
      <c r="D29" s="225"/>
      <c r="E29" s="230"/>
      <c r="F29" s="111" t="s">
        <v>92</v>
      </c>
      <c r="G29" s="27" t="s">
        <v>17</v>
      </c>
    </row>
    <row r="30" spans="1:11" s="105" customFormat="1" ht="27" customHeight="1">
      <c r="A30" s="238" t="str">
        <f>'1. Scorecard'!A10</f>
        <v>SLL-03-01</v>
      </c>
      <c r="B30" s="235" t="s">
        <v>27</v>
      </c>
      <c r="C30" s="236"/>
      <c r="D30" s="236"/>
      <c r="E30" s="236"/>
      <c r="F30" s="236"/>
      <c r="G30" s="237"/>
    </row>
    <row r="31" spans="1:11" s="105" customFormat="1" ht="27" customHeight="1">
      <c r="A31" s="239"/>
      <c r="B31" s="108" t="s">
        <v>245</v>
      </c>
      <c r="C31" s="71">
        <v>1</v>
      </c>
      <c r="D31" s="70" t="s">
        <v>56</v>
      </c>
      <c r="E31" s="70" t="s">
        <v>70</v>
      </c>
      <c r="F31" s="108" t="s">
        <v>247</v>
      </c>
      <c r="G31" s="71" t="s">
        <v>17</v>
      </c>
    </row>
    <row r="32" spans="1:11" s="105" customFormat="1" ht="27" customHeight="1">
      <c r="A32" s="240"/>
      <c r="B32" s="108" t="s">
        <v>246</v>
      </c>
      <c r="C32" s="71">
        <v>1</v>
      </c>
      <c r="D32" s="70" t="s">
        <v>56</v>
      </c>
      <c r="E32" s="70" t="s">
        <v>70</v>
      </c>
      <c r="F32" s="108" t="s">
        <v>247</v>
      </c>
      <c r="G32" s="71" t="s">
        <v>17</v>
      </c>
    </row>
    <row r="33" spans="1:7" ht="18.75" customHeight="1">
      <c r="A33" s="228" t="str">
        <f>'1. Scorecard'!A11</f>
        <v>SLL-03-02</v>
      </c>
      <c r="B33" s="229" t="s">
        <v>28</v>
      </c>
      <c r="C33" s="230">
        <v>1</v>
      </c>
      <c r="D33" s="230" t="s">
        <v>56</v>
      </c>
      <c r="E33" s="230" t="s">
        <v>70</v>
      </c>
      <c r="F33" s="111" t="s">
        <v>94</v>
      </c>
      <c r="G33" s="27" t="s">
        <v>17</v>
      </c>
    </row>
    <row r="34" spans="1:7" ht="18.75" customHeight="1">
      <c r="A34" s="228"/>
      <c r="B34" s="229"/>
      <c r="C34" s="230"/>
      <c r="D34" s="230"/>
      <c r="E34" s="230"/>
      <c r="F34" s="111" t="s">
        <v>168</v>
      </c>
      <c r="G34" s="27" t="s">
        <v>17</v>
      </c>
    </row>
    <row r="35" spans="1:7" ht="12.75" customHeight="1">
      <c r="C35" s="112">
        <f>SUM(C5:C10,C12:C34)</f>
        <v>33</v>
      </c>
      <c r="E35" s="112">
        <f>SUMIF(D5:D34,"Y",E5:E34)</f>
        <v>0</v>
      </c>
    </row>
    <row r="38" spans="1:7" ht="15.75" customHeight="1"/>
  </sheetData>
  <mergeCells count="51">
    <mergeCell ref="E26:E27"/>
    <mergeCell ref="E28:E29"/>
    <mergeCell ref="A25:A29"/>
    <mergeCell ref="B30:G30"/>
    <mergeCell ref="A30:A32"/>
    <mergeCell ref="B26:B27"/>
    <mergeCell ref="C26:C27"/>
    <mergeCell ref="D26:D27"/>
    <mergeCell ref="B28:B29"/>
    <mergeCell ref="C28:C29"/>
    <mergeCell ref="D28:D29"/>
    <mergeCell ref="A33:A34"/>
    <mergeCell ref="B33:B34"/>
    <mergeCell ref="C33:C34"/>
    <mergeCell ref="D33:D34"/>
    <mergeCell ref="E33:E34"/>
    <mergeCell ref="A23:A24"/>
    <mergeCell ref="B23:B24"/>
    <mergeCell ref="C23:C24"/>
    <mergeCell ref="D23:D24"/>
    <mergeCell ref="E23:E24"/>
    <mergeCell ref="A19:A22"/>
    <mergeCell ref="B19:B22"/>
    <mergeCell ref="C19:C22"/>
    <mergeCell ref="D19:D22"/>
    <mergeCell ref="E19:E22"/>
    <mergeCell ref="A11:A17"/>
    <mergeCell ref="C14:C15"/>
    <mergeCell ref="E16:E17"/>
    <mergeCell ref="D14:D15"/>
    <mergeCell ref="D16:D17"/>
    <mergeCell ref="B12:B13"/>
    <mergeCell ref="B14:B15"/>
    <mergeCell ref="B16:B17"/>
    <mergeCell ref="C12:C13"/>
    <mergeCell ref="C16:C17"/>
    <mergeCell ref="D12:D13"/>
    <mergeCell ref="E12:E13"/>
    <mergeCell ref="E14:E15"/>
    <mergeCell ref="A1:G1"/>
    <mergeCell ref="E2:E3"/>
    <mergeCell ref="E9:E10"/>
    <mergeCell ref="A2:A3"/>
    <mergeCell ref="F2:G2"/>
    <mergeCell ref="D2:D3"/>
    <mergeCell ref="C2:C3"/>
    <mergeCell ref="B2:B3"/>
    <mergeCell ref="A4:A10"/>
    <mergeCell ref="B9:B10"/>
    <mergeCell ref="C9:C10"/>
    <mergeCell ref="D9:D10"/>
  </mergeCells>
  <phoneticPr fontId="14" type="noConversion"/>
  <conditionalFormatting sqref="G5">
    <cfRule type="expression" dxfId="98" priority="55">
      <formula>AND($D$5="Y", $G$5="No")</formula>
    </cfRule>
  </conditionalFormatting>
  <conditionalFormatting sqref="G6">
    <cfRule type="expression" dxfId="97" priority="56">
      <formula>AND($D$6="Y", $G$6="No")</formula>
    </cfRule>
  </conditionalFormatting>
  <conditionalFormatting sqref="G7">
    <cfRule type="expression" dxfId="96" priority="57">
      <formula>AND($D$7="Y", $G$7="No")</formula>
    </cfRule>
  </conditionalFormatting>
  <conditionalFormatting sqref="G8">
    <cfRule type="expression" dxfId="95" priority="54">
      <formula>AND($D$8="Y", $G$8="No")</formula>
    </cfRule>
  </conditionalFormatting>
  <conditionalFormatting sqref="G9">
    <cfRule type="expression" dxfId="94" priority="53">
      <formula>AND($D$9="Y", $G$9="No")</formula>
    </cfRule>
  </conditionalFormatting>
  <conditionalFormatting sqref="G10">
    <cfRule type="expression" dxfId="93" priority="33">
      <formula>AND($D$9="Y", $G$10="No")</formula>
    </cfRule>
    <cfRule type="expression" dxfId="92" priority="52">
      <formula>AND($D$10="Y", $G$10="No")</formula>
    </cfRule>
  </conditionalFormatting>
  <conditionalFormatting sqref="G12">
    <cfRule type="expression" dxfId="91" priority="51">
      <formula>AND($D$12="Y", $G$12="No")</formula>
    </cfRule>
  </conditionalFormatting>
  <conditionalFormatting sqref="G14">
    <cfRule type="expression" dxfId="90" priority="50">
      <formula>AND($D$14="Y", $G$14="No")</formula>
    </cfRule>
  </conditionalFormatting>
  <conditionalFormatting sqref="G16">
    <cfRule type="expression" dxfId="89" priority="49">
      <formula>AND($D$16="Y", $G$16="No")</formula>
    </cfRule>
  </conditionalFormatting>
  <conditionalFormatting sqref="G18">
    <cfRule type="expression" dxfId="88" priority="48">
      <formula>AND($D$18="Y", $G$18="No")</formula>
    </cfRule>
  </conditionalFormatting>
  <conditionalFormatting sqref="G22">
    <cfRule type="expression" dxfId="87" priority="27">
      <formula>AND($D$19="Y", $G$22="No")</formula>
    </cfRule>
    <cfRule type="expression" dxfId="86" priority="45">
      <formula>AND($D$22="Y", $G$22="No")</formula>
    </cfRule>
  </conditionalFormatting>
  <conditionalFormatting sqref="G23">
    <cfRule type="expression" dxfId="85" priority="44">
      <formula>AND($D$23="Y", $G$23="No")</formula>
    </cfRule>
  </conditionalFormatting>
  <conditionalFormatting sqref="G24">
    <cfRule type="expression" dxfId="84" priority="43">
      <formula>AND($D$23="Y", $G$24="No")</formula>
    </cfRule>
  </conditionalFormatting>
  <conditionalFormatting sqref="G34">
    <cfRule type="expression" dxfId="83" priority="39">
      <formula>AND($D$33="Y", $G$34="No")</formula>
    </cfRule>
  </conditionalFormatting>
  <conditionalFormatting sqref="G13">
    <cfRule type="expression" dxfId="82" priority="32">
      <formula>AND($D$12="Y", $G$13="No")</formula>
    </cfRule>
  </conditionalFormatting>
  <conditionalFormatting sqref="G15">
    <cfRule type="expression" dxfId="81" priority="31">
      <formula>AND($D$14="Y", $G$15="No")</formula>
    </cfRule>
  </conditionalFormatting>
  <conditionalFormatting sqref="G17">
    <cfRule type="expression" dxfId="80" priority="30">
      <formula>AND($D$16="Y", $G$17="No")</formula>
    </cfRule>
  </conditionalFormatting>
  <conditionalFormatting sqref="G19">
    <cfRule type="expression" dxfId="79" priority="29">
      <formula>AND($D$19="Y", $G$19="No")</formula>
    </cfRule>
  </conditionalFormatting>
  <conditionalFormatting sqref="G20:G21">
    <cfRule type="expression" dxfId="78" priority="28">
      <formula>AND($D$19="Y", $G$20="No")</formula>
    </cfRule>
  </conditionalFormatting>
  <conditionalFormatting sqref="G33">
    <cfRule type="expression" dxfId="77" priority="24">
      <formula>AND($D$33="Y", $G$33="No")</formula>
    </cfRule>
  </conditionalFormatting>
  <conditionalFormatting sqref="G26">
    <cfRule type="expression" dxfId="76" priority="6">
      <formula>AND($D$25="Y", $G$25="No")</formula>
    </cfRule>
  </conditionalFormatting>
  <conditionalFormatting sqref="G27">
    <cfRule type="expression" dxfId="75" priority="5">
      <formula>AND($D$25="Y", $G$25="No")</formula>
    </cfRule>
  </conditionalFormatting>
  <conditionalFormatting sqref="G28">
    <cfRule type="expression" dxfId="74" priority="4">
      <formula>AND($D$25="Y", $G$25="No")</formula>
    </cfRule>
  </conditionalFormatting>
  <conditionalFormatting sqref="G29">
    <cfRule type="expression" dxfId="73" priority="3">
      <formula>AND($D$25="Y", $G$25="No")</formula>
    </cfRule>
  </conditionalFormatting>
  <conditionalFormatting sqref="G31">
    <cfRule type="expression" dxfId="72" priority="2">
      <formula>AND($D$23="Y", $G$24="No")</formula>
    </cfRule>
  </conditionalFormatting>
  <conditionalFormatting sqref="G32">
    <cfRule type="expression" dxfId="71" priority="1">
      <formula>AND($D$23="Y", $G$24="No")</formula>
    </cfRule>
  </conditionalFormatting>
  <dataValidations count="12">
    <dataValidation type="list" allowBlank="1" showInputMessage="1" showErrorMessage="1" sqref="G5:G10 G12:G24 G26:G29 G31:G34" xr:uid="{4B01CEB0-B074-4A81-B4CA-CBB999269F4A}">
      <formula1>"Yes, No"</formula1>
    </dataValidation>
    <dataValidation type="list" allowBlank="1" showInputMessage="1" showErrorMessage="1" sqref="E12:E13" xr:uid="{38D597EE-06E4-4ADF-A251-0FD1B57A1644}">
      <formula1>IF($D$12="Y",Yes_5, No_5)</formula1>
    </dataValidation>
    <dataValidation type="list" allowBlank="1" showInputMessage="1" showErrorMessage="1" sqref="E5:E6 E8" xr:uid="{21E508FC-E8C3-4200-974B-26A5F454DDEB}">
      <formula1>IF($D$5="Y", Yes_1, No_1)</formula1>
    </dataValidation>
    <dataValidation type="list" allowBlank="1" showInputMessage="1" showErrorMessage="1" sqref="E16:E17" xr:uid="{91B7D6FC-563A-4D21-9E1C-282830D6B90F}">
      <formula1>IF($D$16="Y",Yes_5, No_5)</formula1>
    </dataValidation>
    <dataValidation type="list" allowBlank="1" showInputMessage="1" showErrorMessage="1" sqref="E33:E34" xr:uid="{877CB5BC-55BE-4B35-8E3D-10791BF9E472}">
      <formula1>IF($D$33="Y", Yes_1, No_1)</formula1>
    </dataValidation>
    <dataValidation type="list" allowBlank="1" showInputMessage="1" showErrorMessage="1" sqref="E9:E10" xr:uid="{A7D339F6-1EDF-4F55-8B91-8AA3A6392FC1}">
      <formula1>IF($D$9="Y", Yes_1, No_1)</formula1>
    </dataValidation>
    <dataValidation type="list" allowBlank="1" showInputMessage="1" showErrorMessage="1" sqref="E14:E15" xr:uid="{C196D1BE-3B46-4809-9E32-187DB3AFB57F}">
      <formula1>IF($D$14="Y",Yes_5, No_5)</formula1>
    </dataValidation>
    <dataValidation type="list" allowBlank="1" showInputMessage="1" showErrorMessage="1" sqref="E18" xr:uid="{A96A752E-B941-4B56-A05E-16906565EB46}">
      <formula1>IF($D$18="Y", Yes_1, No_1)</formula1>
    </dataValidation>
    <dataValidation type="list" allowBlank="1" showInputMessage="1" showErrorMessage="1" sqref="E19:E22" xr:uid="{51DF6966-D3EB-423C-8F17-0DCAC526E430}">
      <formula1>IF($D$19="Y", Yes_1, No_1)</formula1>
    </dataValidation>
    <dataValidation type="list" allowBlank="1" showInputMessage="1" showErrorMessage="1" sqref="E23:E24" xr:uid="{124AEF34-7D49-48ED-9BED-32F3846B9D55}">
      <formula1>IF($D$23="Y",Yes_2, No_2)</formula1>
    </dataValidation>
    <dataValidation type="list" allowBlank="1" showInputMessage="1" showErrorMessage="1" sqref="E26:E29" xr:uid="{D40C3913-454A-4FDB-A51A-61EFF6166DF1}">
      <formula1>IF($D$25="Y",Yes_5, No_5)</formula1>
    </dataValidation>
    <dataValidation type="list" allowBlank="1" showInputMessage="1" showErrorMessage="1" sqref="E7 E31:E32" xr:uid="{4F9A6125-511C-4656-9BF6-52B16D2224C1}">
      <formula1>IF($D$7="Y",Yes_2, No_2)</formula1>
    </dataValidation>
  </dataValidations>
  <pageMargins left="0.7" right="0.7" top="0.75" bottom="0.75" header="0.3" footer="0.3"/>
  <pageSetup scale="41" orientation="portrait" r:id="rId1"/>
  <headerFooter>
    <oddFooter>&amp;LCredit Summary ES V1.0 - Sustainable Leadership and Learning (PAM-FM-052)&amp;RRev 1.0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E27B5B7-6A7C-4F21-BF2A-6E996295D8EE}">
          <x14:formula1>
            <xm:f>'Pull Down List'!$K$2:$L$2</xm:f>
          </x14:formula1>
          <xm:sqref>D12:D17 D26:D29</xm:sqref>
        </x14:dataValidation>
        <x14:dataValidation type="list" allowBlank="1" showInputMessage="1" showErrorMessage="1" xr:uid="{5B7FCA8A-16BE-475E-A64A-38D1FFE14741}">
          <x14:formula1>
            <xm:f>'Pull Down List'!$B$2:$C$2</xm:f>
          </x14:formula1>
          <xm:sqref>D8:D10 D5:D6 D18:D22 D31:D34</xm:sqref>
        </x14:dataValidation>
        <x14:dataValidation type="list" allowBlank="1" showInputMessage="1" showErrorMessage="1" xr:uid="{3308A4DA-74AF-43E4-869D-FD320A3490C2}">
          <x14:formula1>
            <xm:f>'Pull Down List'!$E$2:$F$2</xm:f>
          </x14:formula1>
          <xm:sqref>D7 D23:D24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3C5B1-869D-4AE7-B5CC-495FA10F4BEA}">
  <dimension ref="A1:K60"/>
  <sheetViews>
    <sheetView zoomScale="85" zoomScaleNormal="85" zoomScaleSheetLayoutView="115" workbookViewId="0">
      <selection activeCell="B37" sqref="B37:B45"/>
    </sheetView>
  </sheetViews>
  <sheetFormatPr defaultRowHeight="15"/>
  <cols>
    <col min="1" max="1" width="12.140625" bestFit="1" customWidth="1"/>
    <col min="2" max="2" width="43.28515625" customWidth="1"/>
    <col min="3" max="3" width="13.28515625" style="35" bestFit="1" customWidth="1"/>
    <col min="4" max="4" width="14.7109375" style="35" bestFit="1" customWidth="1"/>
    <col min="5" max="5" width="14.140625" style="35" customWidth="1"/>
    <col min="6" max="6" width="89.5703125" style="100" bestFit="1" customWidth="1"/>
    <col min="7" max="7" width="16.140625" customWidth="1"/>
    <col min="8" max="10" width="9.140625" customWidth="1"/>
    <col min="11" max="11" width="12.5703125" customWidth="1"/>
  </cols>
  <sheetData>
    <row r="1" spans="1:11" s="116" customFormat="1" ht="18" customHeight="1">
      <c r="A1" s="243" t="s">
        <v>21</v>
      </c>
      <c r="B1" s="243"/>
      <c r="C1" s="243"/>
      <c r="D1" s="243"/>
      <c r="E1" s="243"/>
      <c r="F1" s="243"/>
      <c r="G1" s="243"/>
    </row>
    <row r="2" spans="1:11" ht="30" customHeight="1">
      <c r="A2" s="244" t="s">
        <v>9</v>
      </c>
      <c r="B2" s="244" t="s">
        <v>10</v>
      </c>
      <c r="C2" s="217" t="s">
        <v>234</v>
      </c>
      <c r="D2" s="215" t="s">
        <v>18</v>
      </c>
      <c r="E2" s="210" t="s">
        <v>212</v>
      </c>
      <c r="F2" s="245" t="s">
        <v>114</v>
      </c>
      <c r="G2" s="245"/>
      <c r="H2" s="10"/>
      <c r="I2" s="10"/>
      <c r="J2" s="10"/>
      <c r="K2" s="10"/>
    </row>
    <row r="3" spans="1:11" ht="45">
      <c r="A3" s="244"/>
      <c r="B3" s="244"/>
      <c r="C3" s="217"/>
      <c r="D3" s="216"/>
      <c r="E3" s="211"/>
      <c r="F3" s="113" t="s">
        <v>13</v>
      </c>
      <c r="G3" s="117" t="s">
        <v>42</v>
      </c>
      <c r="H3" s="10"/>
      <c r="I3" s="10"/>
      <c r="J3" s="10"/>
      <c r="K3" s="10"/>
    </row>
    <row r="4" spans="1:11" s="116" customFormat="1">
      <c r="A4" s="246" t="str">
        <f>'1. Scorecard'!A13</f>
        <v>EUR-01-01</v>
      </c>
      <c r="B4" s="156" t="s">
        <v>29</v>
      </c>
      <c r="C4" s="157"/>
      <c r="D4" s="157"/>
      <c r="E4" s="157"/>
      <c r="F4" s="157"/>
      <c r="G4" s="158"/>
      <c r="H4" s="119"/>
      <c r="I4" s="119"/>
      <c r="J4" s="119"/>
      <c r="K4" s="119"/>
    </row>
    <row r="5" spans="1:11" s="116" customFormat="1">
      <c r="A5" s="246"/>
      <c r="B5" s="249" t="s">
        <v>220</v>
      </c>
      <c r="C5" s="255">
        <v>2</v>
      </c>
      <c r="D5" s="255" t="s">
        <v>56</v>
      </c>
      <c r="E5" s="255" t="s">
        <v>70</v>
      </c>
      <c r="F5" s="120" t="s">
        <v>170</v>
      </c>
      <c r="G5" s="120" t="s">
        <v>17</v>
      </c>
      <c r="H5" s="119"/>
      <c r="I5" s="121" t="s">
        <v>11</v>
      </c>
      <c r="J5" s="119"/>
      <c r="K5" s="119"/>
    </row>
    <row r="6" spans="1:11" s="116" customFormat="1">
      <c r="A6" s="246"/>
      <c r="B6" s="250"/>
      <c r="C6" s="256"/>
      <c r="D6" s="256"/>
      <c r="E6" s="256"/>
      <c r="F6" s="120" t="s">
        <v>169</v>
      </c>
      <c r="G6" s="120" t="s">
        <v>17</v>
      </c>
      <c r="H6" s="119"/>
      <c r="I6" s="119"/>
      <c r="J6" s="119"/>
      <c r="K6" s="119"/>
    </row>
    <row r="7" spans="1:11" s="116" customFormat="1">
      <c r="A7" s="246"/>
      <c r="B7" s="250"/>
      <c r="C7" s="256"/>
      <c r="D7" s="256"/>
      <c r="E7" s="256"/>
      <c r="F7" s="120" t="s">
        <v>89</v>
      </c>
      <c r="G7" s="120" t="s">
        <v>17</v>
      </c>
      <c r="H7" s="119"/>
      <c r="I7" s="119"/>
      <c r="J7" s="119"/>
      <c r="K7" s="119"/>
    </row>
    <row r="8" spans="1:11" s="116" customFormat="1">
      <c r="A8" s="246"/>
      <c r="B8" s="249" t="s">
        <v>221</v>
      </c>
      <c r="C8" s="255">
        <v>1</v>
      </c>
      <c r="D8" s="255" t="s">
        <v>56</v>
      </c>
      <c r="E8" s="255" t="s">
        <v>70</v>
      </c>
      <c r="F8" s="120" t="s">
        <v>171</v>
      </c>
      <c r="G8" s="120" t="s">
        <v>17</v>
      </c>
      <c r="H8" s="119"/>
      <c r="I8" s="119"/>
      <c r="J8" s="119"/>
      <c r="K8" s="119"/>
    </row>
    <row r="9" spans="1:11" s="116" customFormat="1">
      <c r="A9" s="246"/>
      <c r="B9" s="250"/>
      <c r="C9" s="256"/>
      <c r="D9" s="256"/>
      <c r="E9" s="256"/>
      <c r="F9" s="120" t="s">
        <v>98</v>
      </c>
      <c r="G9" s="120" t="s">
        <v>17</v>
      </c>
      <c r="H9" s="119"/>
      <c r="I9" s="119"/>
      <c r="J9" s="119"/>
      <c r="K9" s="119"/>
    </row>
    <row r="10" spans="1:11" s="116" customFormat="1">
      <c r="A10" s="246"/>
      <c r="B10" s="249" t="s">
        <v>222</v>
      </c>
      <c r="C10" s="255">
        <v>1</v>
      </c>
      <c r="D10" s="255" t="s">
        <v>56</v>
      </c>
      <c r="E10" s="255" t="s">
        <v>70</v>
      </c>
      <c r="F10" s="120" t="s">
        <v>172</v>
      </c>
      <c r="G10" s="120" t="s">
        <v>17</v>
      </c>
      <c r="H10" s="119"/>
      <c r="I10" s="119"/>
      <c r="J10" s="119"/>
      <c r="K10" s="119"/>
    </row>
    <row r="11" spans="1:11" s="116" customFormat="1">
      <c r="A11" s="246"/>
      <c r="B11" s="250"/>
      <c r="C11" s="256"/>
      <c r="D11" s="256"/>
      <c r="E11" s="256"/>
      <c r="F11" s="120" t="s">
        <v>173</v>
      </c>
      <c r="G11" s="120" t="s">
        <v>17</v>
      </c>
      <c r="H11" s="119"/>
      <c r="I11" s="119"/>
      <c r="J11" s="119"/>
      <c r="K11" s="119"/>
    </row>
    <row r="12" spans="1:11" s="116" customFormat="1">
      <c r="A12" s="246"/>
      <c r="B12" s="250"/>
      <c r="C12" s="256"/>
      <c r="D12" s="256"/>
      <c r="E12" s="256"/>
      <c r="F12" s="120" t="s">
        <v>174</v>
      </c>
      <c r="G12" s="120" t="s">
        <v>17</v>
      </c>
      <c r="H12" s="119"/>
      <c r="I12" s="119"/>
      <c r="J12" s="119"/>
      <c r="K12" s="119"/>
    </row>
    <row r="13" spans="1:11" s="116" customFormat="1">
      <c r="A13" s="246"/>
      <c r="B13" s="263"/>
      <c r="C13" s="260"/>
      <c r="D13" s="260"/>
      <c r="E13" s="260"/>
      <c r="F13" s="120" t="s">
        <v>96</v>
      </c>
      <c r="G13" s="120"/>
      <c r="H13" s="119"/>
      <c r="I13" s="119"/>
      <c r="J13" s="119"/>
      <c r="K13" s="119"/>
    </row>
    <row r="14" spans="1:11" s="116" customFormat="1">
      <c r="A14" s="246"/>
      <c r="B14" s="249" t="s">
        <v>248</v>
      </c>
      <c r="C14" s="255">
        <v>1</v>
      </c>
      <c r="D14" s="251" t="s">
        <v>56</v>
      </c>
      <c r="E14" s="251" t="s">
        <v>70</v>
      </c>
      <c r="F14" s="120" t="s">
        <v>175</v>
      </c>
      <c r="G14" s="120" t="s">
        <v>17</v>
      </c>
      <c r="H14" s="119"/>
      <c r="I14" s="119"/>
      <c r="J14" s="119"/>
      <c r="K14" s="119"/>
    </row>
    <row r="15" spans="1:11" s="116" customFormat="1">
      <c r="A15" s="246"/>
      <c r="B15" s="250"/>
      <c r="C15" s="260"/>
      <c r="D15" s="252"/>
      <c r="E15" s="252"/>
      <c r="F15" s="120" t="s">
        <v>98</v>
      </c>
      <c r="G15" s="120" t="s">
        <v>17</v>
      </c>
      <c r="H15" s="119"/>
      <c r="I15" s="119"/>
      <c r="J15" s="119"/>
      <c r="K15" s="119"/>
    </row>
    <row r="16" spans="1:11" ht="17.25" customHeight="1">
      <c r="A16" s="253" t="str">
        <f>'1. Scorecard'!A14</f>
        <v>EUR-01-02</v>
      </c>
      <c r="B16" s="159" t="s">
        <v>30</v>
      </c>
      <c r="C16" s="160"/>
      <c r="D16" s="160"/>
      <c r="E16" s="160"/>
      <c r="F16" s="160"/>
      <c r="G16" s="161"/>
      <c r="H16" s="10"/>
      <c r="I16" s="10"/>
      <c r="J16" s="10"/>
      <c r="K16" s="10"/>
    </row>
    <row r="17" spans="1:11" ht="17.25" customHeight="1">
      <c r="A17" s="254"/>
      <c r="B17" s="122" t="s">
        <v>223</v>
      </c>
      <c r="C17" s="24">
        <v>1</v>
      </c>
      <c r="D17" s="24" t="s">
        <v>56</v>
      </c>
      <c r="E17" s="24" t="s">
        <v>70</v>
      </c>
      <c r="F17" s="123" t="s">
        <v>176</v>
      </c>
      <c r="G17" s="123" t="s">
        <v>17</v>
      </c>
      <c r="H17" s="10"/>
      <c r="I17" s="10"/>
      <c r="J17" s="10"/>
      <c r="K17" s="10"/>
    </row>
    <row r="18" spans="1:11" ht="17.25" customHeight="1">
      <c r="A18" s="254"/>
      <c r="B18" s="124" t="s">
        <v>224</v>
      </c>
      <c r="C18" s="64">
        <v>5</v>
      </c>
      <c r="D18" s="64" t="s">
        <v>56</v>
      </c>
      <c r="E18" s="64" t="s">
        <v>70</v>
      </c>
      <c r="F18" s="109" t="s">
        <v>177</v>
      </c>
      <c r="G18" s="109" t="s">
        <v>17</v>
      </c>
      <c r="H18" s="10"/>
      <c r="I18" s="10"/>
      <c r="J18" s="10"/>
      <c r="K18" s="10"/>
    </row>
    <row r="19" spans="1:11" s="116" customFormat="1" ht="17.25" customHeight="1">
      <c r="A19" s="246" t="str">
        <f>'1. Scorecard'!A15</f>
        <v>EUR-01-03</v>
      </c>
      <c r="B19" s="125" t="s">
        <v>140</v>
      </c>
      <c r="C19" s="126"/>
      <c r="D19" s="126"/>
      <c r="E19" s="126"/>
      <c r="F19" s="126"/>
      <c r="G19" s="127"/>
      <c r="H19" s="119"/>
      <c r="I19" s="119"/>
      <c r="J19" s="119"/>
      <c r="K19" s="119"/>
    </row>
    <row r="20" spans="1:11" s="116" customFormat="1" ht="17.25" customHeight="1">
      <c r="A20" s="246"/>
      <c r="B20" s="247" t="s">
        <v>225</v>
      </c>
      <c r="C20" s="251">
        <v>1</v>
      </c>
      <c r="D20" s="251" t="s">
        <v>56</v>
      </c>
      <c r="E20" s="251" t="s">
        <v>70</v>
      </c>
      <c r="F20" s="128" t="s">
        <v>97</v>
      </c>
      <c r="G20" s="128" t="s">
        <v>17</v>
      </c>
    </row>
    <row r="21" spans="1:11" s="116" customFormat="1" ht="17.25" customHeight="1">
      <c r="A21" s="246"/>
      <c r="B21" s="248"/>
      <c r="C21" s="252"/>
      <c r="D21" s="252"/>
      <c r="E21" s="252"/>
      <c r="F21" s="128" t="s">
        <v>98</v>
      </c>
      <c r="G21" s="128" t="s">
        <v>17</v>
      </c>
    </row>
    <row r="22" spans="1:11" s="116" customFormat="1" ht="17.25" customHeight="1">
      <c r="A22" s="246"/>
      <c r="B22" s="247" t="s">
        <v>226</v>
      </c>
      <c r="C22" s="251">
        <v>1</v>
      </c>
      <c r="D22" s="251" t="s">
        <v>56</v>
      </c>
      <c r="E22" s="251" t="s">
        <v>70</v>
      </c>
      <c r="F22" s="128" t="s">
        <v>99</v>
      </c>
      <c r="G22" s="128" t="s">
        <v>17</v>
      </c>
    </row>
    <row r="23" spans="1:11" s="116" customFormat="1" ht="17.25" customHeight="1">
      <c r="A23" s="246"/>
      <c r="B23" s="248"/>
      <c r="C23" s="252"/>
      <c r="D23" s="252"/>
      <c r="E23" s="252"/>
      <c r="F23" s="128" t="s">
        <v>95</v>
      </c>
      <c r="G23" s="128" t="s">
        <v>17</v>
      </c>
    </row>
    <row r="24" spans="1:11" ht="17.25" customHeight="1">
      <c r="A24" s="264" t="str">
        <f>'1. Scorecard'!A16</f>
        <v>EUR-01-04</v>
      </c>
      <c r="B24" s="129" t="s">
        <v>31</v>
      </c>
      <c r="C24" s="130"/>
      <c r="D24" s="130"/>
      <c r="E24" s="130"/>
      <c r="F24" s="130"/>
      <c r="G24" s="131"/>
    </row>
    <row r="25" spans="1:11" ht="17.25" customHeight="1">
      <c r="A25" s="264"/>
      <c r="B25" s="258" t="s">
        <v>227</v>
      </c>
      <c r="C25" s="241">
        <v>2</v>
      </c>
      <c r="D25" s="241" t="s">
        <v>56</v>
      </c>
      <c r="E25" s="241" t="s">
        <v>70</v>
      </c>
      <c r="F25" s="111" t="s">
        <v>178</v>
      </c>
      <c r="G25" s="111" t="s">
        <v>17</v>
      </c>
    </row>
    <row r="26" spans="1:11" ht="17.25" customHeight="1">
      <c r="A26" s="264"/>
      <c r="B26" s="259"/>
      <c r="C26" s="257"/>
      <c r="D26" s="257"/>
      <c r="E26" s="257"/>
      <c r="F26" s="111" t="s">
        <v>179</v>
      </c>
      <c r="G26" s="111" t="s">
        <v>17</v>
      </c>
    </row>
    <row r="27" spans="1:11" ht="17.25" customHeight="1">
      <c r="A27" s="264"/>
      <c r="B27" s="259"/>
      <c r="C27" s="257"/>
      <c r="D27" s="257"/>
      <c r="E27" s="257"/>
      <c r="F27" s="111" t="s">
        <v>180</v>
      </c>
      <c r="G27" s="111" t="s">
        <v>17</v>
      </c>
    </row>
    <row r="28" spans="1:11" ht="17.25" customHeight="1">
      <c r="A28" s="264"/>
      <c r="B28" s="258" t="s">
        <v>228</v>
      </c>
      <c r="C28" s="241">
        <v>2</v>
      </c>
      <c r="D28" s="241" t="s">
        <v>56</v>
      </c>
      <c r="E28" s="241" t="s">
        <v>70</v>
      </c>
      <c r="F28" s="111" t="s">
        <v>100</v>
      </c>
      <c r="G28" s="111" t="s">
        <v>17</v>
      </c>
    </row>
    <row r="29" spans="1:11" ht="17.25" customHeight="1">
      <c r="A29" s="264"/>
      <c r="B29" s="259"/>
      <c r="C29" s="257"/>
      <c r="D29" s="257"/>
      <c r="E29" s="257"/>
      <c r="F29" s="111" t="s">
        <v>179</v>
      </c>
      <c r="G29" s="111" t="s">
        <v>17</v>
      </c>
    </row>
    <row r="30" spans="1:11" ht="17.25" customHeight="1">
      <c r="A30" s="264"/>
      <c r="B30" s="259"/>
      <c r="C30" s="257"/>
      <c r="D30" s="257"/>
      <c r="E30" s="257"/>
      <c r="F30" s="111" t="s">
        <v>180</v>
      </c>
      <c r="G30" s="111" t="s">
        <v>17</v>
      </c>
    </row>
    <row r="31" spans="1:11" s="116" customFormat="1" ht="27" customHeight="1">
      <c r="A31" s="132" t="str">
        <f>'1. Scorecard'!A17</f>
        <v>EUR-01-05</v>
      </c>
      <c r="B31" s="133" t="s">
        <v>32</v>
      </c>
      <c r="C31" s="89">
        <v>5</v>
      </c>
      <c r="D31" s="89" t="s">
        <v>56</v>
      </c>
      <c r="E31" s="89" t="s">
        <v>70</v>
      </c>
      <c r="F31" s="128" t="s">
        <v>181</v>
      </c>
      <c r="G31" s="128" t="s">
        <v>17</v>
      </c>
    </row>
    <row r="32" spans="1:11" ht="17.25" customHeight="1">
      <c r="A32" s="264" t="str">
        <f>'1. Scorecard'!A18</f>
        <v>EUR-01-06</v>
      </c>
      <c r="B32" s="134" t="s">
        <v>33</v>
      </c>
      <c r="C32" s="135"/>
      <c r="D32" s="135"/>
      <c r="E32" s="135"/>
      <c r="F32" s="135"/>
      <c r="G32" s="136"/>
    </row>
    <row r="33" spans="1:7" ht="17.25" customHeight="1">
      <c r="A33" s="264"/>
      <c r="B33" s="265" t="s">
        <v>229</v>
      </c>
      <c r="C33" s="261">
        <v>1</v>
      </c>
      <c r="D33" s="261" t="s">
        <v>56</v>
      </c>
      <c r="E33" s="261" t="s">
        <v>70</v>
      </c>
      <c r="F33" s="138" t="s">
        <v>182</v>
      </c>
      <c r="G33" s="138" t="s">
        <v>17</v>
      </c>
    </row>
    <row r="34" spans="1:7" ht="17.25" customHeight="1">
      <c r="A34" s="264"/>
      <c r="B34" s="266"/>
      <c r="C34" s="262"/>
      <c r="D34" s="262"/>
      <c r="E34" s="262"/>
      <c r="F34" s="138" t="s">
        <v>95</v>
      </c>
      <c r="G34" s="138" t="s">
        <v>17</v>
      </c>
    </row>
    <row r="35" spans="1:7" ht="17.25" customHeight="1">
      <c r="A35" s="264"/>
      <c r="B35" s="137" t="s">
        <v>230</v>
      </c>
      <c r="C35" s="66">
        <v>2</v>
      </c>
      <c r="D35" s="66" t="s">
        <v>56</v>
      </c>
      <c r="E35" s="66" t="s">
        <v>70</v>
      </c>
      <c r="F35" s="138" t="s">
        <v>93</v>
      </c>
      <c r="G35" s="138" t="s">
        <v>17</v>
      </c>
    </row>
    <row r="36" spans="1:7" s="116" customFormat="1" ht="17.25" customHeight="1">
      <c r="A36" s="246" t="str">
        <f>'1. Scorecard'!A19</f>
        <v>EUR-02-01</v>
      </c>
      <c r="B36" s="139" t="s">
        <v>34</v>
      </c>
      <c r="C36" s="140"/>
      <c r="D36" s="140"/>
      <c r="E36" s="140"/>
      <c r="F36" s="140"/>
      <c r="G36" s="141"/>
    </row>
    <row r="37" spans="1:7" s="116" customFormat="1">
      <c r="A37" s="246"/>
      <c r="B37" s="249" t="s">
        <v>249</v>
      </c>
      <c r="C37" s="255">
        <v>3</v>
      </c>
      <c r="D37" s="255" t="s">
        <v>56</v>
      </c>
      <c r="E37" s="255" t="s">
        <v>70</v>
      </c>
      <c r="F37" s="267" t="s">
        <v>35</v>
      </c>
      <c r="G37" s="268"/>
    </row>
    <row r="38" spans="1:7" s="116" customFormat="1">
      <c r="A38" s="246"/>
      <c r="B38" s="250"/>
      <c r="C38" s="256"/>
      <c r="D38" s="256"/>
      <c r="E38" s="256"/>
      <c r="F38" s="120" t="s">
        <v>37</v>
      </c>
      <c r="G38" s="120" t="s">
        <v>17</v>
      </c>
    </row>
    <row r="39" spans="1:7" s="116" customFormat="1">
      <c r="A39" s="246"/>
      <c r="B39" s="250"/>
      <c r="C39" s="256"/>
      <c r="D39" s="256"/>
      <c r="E39" s="256"/>
      <c r="F39" s="120" t="s">
        <v>188</v>
      </c>
      <c r="G39" s="120" t="s">
        <v>17</v>
      </c>
    </row>
    <row r="40" spans="1:7" s="116" customFormat="1">
      <c r="A40" s="246"/>
      <c r="B40" s="250"/>
      <c r="C40" s="256"/>
      <c r="D40" s="256"/>
      <c r="E40" s="256"/>
      <c r="F40" s="267" t="s">
        <v>36</v>
      </c>
      <c r="G40" s="268"/>
    </row>
    <row r="41" spans="1:7" s="116" customFormat="1">
      <c r="A41" s="246"/>
      <c r="B41" s="250"/>
      <c r="C41" s="256"/>
      <c r="D41" s="256"/>
      <c r="E41" s="256"/>
      <c r="F41" s="120" t="s">
        <v>38</v>
      </c>
      <c r="G41" s="120" t="s">
        <v>17</v>
      </c>
    </row>
    <row r="42" spans="1:7" s="116" customFormat="1">
      <c r="A42" s="246"/>
      <c r="B42" s="250"/>
      <c r="C42" s="256"/>
      <c r="D42" s="256"/>
      <c r="E42" s="256"/>
      <c r="F42" s="120" t="s">
        <v>187</v>
      </c>
      <c r="G42" s="120" t="s">
        <v>17</v>
      </c>
    </row>
    <row r="43" spans="1:7" s="116" customFormat="1">
      <c r="A43" s="246"/>
      <c r="B43" s="250"/>
      <c r="C43" s="256"/>
      <c r="D43" s="256"/>
      <c r="E43" s="256"/>
      <c r="F43" s="267" t="s">
        <v>258</v>
      </c>
      <c r="G43" s="268"/>
    </row>
    <row r="44" spans="1:7" s="116" customFormat="1">
      <c r="A44" s="246"/>
      <c r="B44" s="250"/>
      <c r="C44" s="256"/>
      <c r="D44" s="256"/>
      <c r="E44" s="256"/>
      <c r="F44" s="120" t="s">
        <v>259</v>
      </c>
      <c r="G44" s="120" t="s">
        <v>17</v>
      </c>
    </row>
    <row r="45" spans="1:7" s="116" customFormat="1">
      <c r="A45" s="246"/>
      <c r="B45" s="263"/>
      <c r="C45" s="260"/>
      <c r="D45" s="260"/>
      <c r="E45" s="260"/>
      <c r="F45" s="120" t="s">
        <v>186</v>
      </c>
      <c r="G45" s="120" t="s">
        <v>17</v>
      </c>
    </row>
    <row r="46" spans="1:7" s="116" customFormat="1">
      <c r="A46" s="246"/>
      <c r="B46" s="249" t="s">
        <v>231</v>
      </c>
      <c r="C46" s="255">
        <v>6</v>
      </c>
      <c r="D46" s="255" t="s">
        <v>56</v>
      </c>
      <c r="E46" s="255" t="s">
        <v>70</v>
      </c>
      <c r="F46" s="267" t="s">
        <v>39</v>
      </c>
      <c r="G46" s="268"/>
    </row>
    <row r="47" spans="1:7" s="116" customFormat="1">
      <c r="A47" s="246"/>
      <c r="B47" s="250"/>
      <c r="C47" s="256"/>
      <c r="D47" s="256"/>
      <c r="E47" s="256"/>
      <c r="F47" s="120" t="s">
        <v>48</v>
      </c>
      <c r="G47" s="120" t="s">
        <v>17</v>
      </c>
    </row>
    <row r="48" spans="1:7" s="116" customFormat="1">
      <c r="A48" s="246"/>
      <c r="B48" s="250"/>
      <c r="C48" s="256"/>
      <c r="D48" s="256"/>
      <c r="E48" s="256"/>
      <c r="F48" s="120" t="s">
        <v>57</v>
      </c>
      <c r="G48" s="120" t="s">
        <v>17</v>
      </c>
    </row>
    <row r="49" spans="1:7" s="116" customFormat="1">
      <c r="A49" s="246"/>
      <c r="B49" s="250"/>
      <c r="C49" s="256"/>
      <c r="D49" s="256"/>
      <c r="E49" s="256"/>
      <c r="F49" s="120" t="s">
        <v>183</v>
      </c>
      <c r="G49" s="120" t="s">
        <v>17</v>
      </c>
    </row>
    <row r="50" spans="1:7" s="116" customFormat="1">
      <c r="A50" s="246"/>
      <c r="B50" s="250"/>
      <c r="C50" s="256"/>
      <c r="D50" s="256"/>
      <c r="E50" s="256"/>
      <c r="F50" s="267" t="s">
        <v>40</v>
      </c>
      <c r="G50" s="268"/>
    </row>
    <row r="51" spans="1:7" s="116" customFormat="1">
      <c r="A51" s="246"/>
      <c r="B51" s="250"/>
      <c r="C51" s="256"/>
      <c r="D51" s="256"/>
      <c r="E51" s="256"/>
      <c r="F51" s="120" t="s">
        <v>49</v>
      </c>
      <c r="G51" s="120" t="s">
        <v>17</v>
      </c>
    </row>
    <row r="52" spans="1:7" s="116" customFormat="1">
      <c r="A52" s="246"/>
      <c r="B52" s="250"/>
      <c r="C52" s="256"/>
      <c r="D52" s="256"/>
      <c r="E52" s="256"/>
      <c r="F52" s="120" t="s">
        <v>57</v>
      </c>
      <c r="G52" s="120" t="s">
        <v>17</v>
      </c>
    </row>
    <row r="53" spans="1:7" s="116" customFormat="1">
      <c r="A53" s="246"/>
      <c r="B53" s="250"/>
      <c r="C53" s="256"/>
      <c r="D53" s="256"/>
      <c r="E53" s="256"/>
      <c r="F53" s="120" t="s">
        <v>184</v>
      </c>
      <c r="G53" s="120" t="s">
        <v>17</v>
      </c>
    </row>
    <row r="54" spans="1:7" s="116" customFormat="1">
      <c r="A54" s="246"/>
      <c r="B54" s="250"/>
      <c r="C54" s="256"/>
      <c r="D54" s="256"/>
      <c r="E54" s="256"/>
      <c r="F54" s="267" t="s">
        <v>250</v>
      </c>
      <c r="G54" s="268"/>
    </row>
    <row r="55" spans="1:7" s="116" customFormat="1">
      <c r="A55" s="246"/>
      <c r="B55" s="250"/>
      <c r="C55" s="256"/>
      <c r="D55" s="256"/>
      <c r="E55" s="256"/>
      <c r="F55" s="120" t="s">
        <v>41</v>
      </c>
      <c r="G55" s="120" t="s">
        <v>17</v>
      </c>
    </row>
    <row r="56" spans="1:7" s="116" customFormat="1">
      <c r="A56" s="246"/>
      <c r="B56" s="250"/>
      <c r="C56" s="256"/>
      <c r="D56" s="256"/>
      <c r="E56" s="256"/>
      <c r="F56" s="120" t="s">
        <v>57</v>
      </c>
      <c r="G56" s="120" t="s">
        <v>17</v>
      </c>
    </row>
    <row r="57" spans="1:7" s="116" customFormat="1">
      <c r="A57" s="246"/>
      <c r="B57" s="263"/>
      <c r="C57" s="260"/>
      <c r="D57" s="260"/>
      <c r="E57" s="260"/>
      <c r="F57" s="120" t="s">
        <v>185</v>
      </c>
      <c r="G57" s="120" t="s">
        <v>17</v>
      </c>
    </row>
    <row r="58" spans="1:7" ht="27.75" customHeight="1">
      <c r="A58" s="114" t="str">
        <f>'1. Scorecard'!A20</f>
        <v>EUR-02-02</v>
      </c>
      <c r="B58" s="22" t="s">
        <v>43</v>
      </c>
      <c r="C58" s="21">
        <v>1</v>
      </c>
      <c r="D58" s="21" t="s">
        <v>56</v>
      </c>
      <c r="E58" s="21" t="s">
        <v>70</v>
      </c>
      <c r="F58" s="138" t="s">
        <v>251</v>
      </c>
      <c r="G58" s="138" t="s">
        <v>17</v>
      </c>
    </row>
    <row r="59" spans="1:7" s="116" customFormat="1" ht="27.75" customHeight="1">
      <c r="A59" s="118" t="str">
        <f>'1. Scorecard'!A21</f>
        <v>EUR-02-03</v>
      </c>
      <c r="B59" s="74" t="s">
        <v>141</v>
      </c>
      <c r="C59" s="73">
        <v>1</v>
      </c>
      <c r="D59" s="73" t="s">
        <v>56</v>
      </c>
      <c r="E59" s="73" t="s">
        <v>70</v>
      </c>
      <c r="F59" s="120" t="s">
        <v>189</v>
      </c>
      <c r="G59" s="120" t="s">
        <v>17</v>
      </c>
    </row>
    <row r="60" spans="1:7">
      <c r="C60" s="115">
        <f>SUM(C5:C14,C17:C18,C20:C23,C25:C31,C33:C35,C37:C59)</f>
        <v>36</v>
      </c>
      <c r="E60" s="115">
        <f>SUMIF(D5:D59,"Y",E5:E59)</f>
        <v>0</v>
      </c>
    </row>
  </sheetData>
  <mergeCells count="63">
    <mergeCell ref="F54:G54"/>
    <mergeCell ref="E37:E45"/>
    <mergeCell ref="B46:B57"/>
    <mergeCell ref="C46:C57"/>
    <mergeCell ref="D46:D57"/>
    <mergeCell ref="E46:E57"/>
    <mergeCell ref="F37:G37"/>
    <mergeCell ref="F40:G40"/>
    <mergeCell ref="F43:G43"/>
    <mergeCell ref="F46:G46"/>
    <mergeCell ref="F50:G50"/>
    <mergeCell ref="A36:A57"/>
    <mergeCell ref="B37:B45"/>
    <mergeCell ref="C37:C45"/>
    <mergeCell ref="D37:D45"/>
    <mergeCell ref="B10:B13"/>
    <mergeCell ref="C10:C13"/>
    <mergeCell ref="D10:D13"/>
    <mergeCell ref="B14:B15"/>
    <mergeCell ref="C14:C15"/>
    <mergeCell ref="D14:D15"/>
    <mergeCell ref="A32:A35"/>
    <mergeCell ref="B33:B34"/>
    <mergeCell ref="C33:C34"/>
    <mergeCell ref="D33:D34"/>
    <mergeCell ref="A24:A30"/>
    <mergeCell ref="B25:B27"/>
    <mergeCell ref="D5:D7"/>
    <mergeCell ref="D22:D23"/>
    <mergeCell ref="E22:E23"/>
    <mergeCell ref="D20:D21"/>
    <mergeCell ref="E20:E21"/>
    <mergeCell ref="E5:E7"/>
    <mergeCell ref="D8:D9"/>
    <mergeCell ref="E8:E9"/>
    <mergeCell ref="E10:E13"/>
    <mergeCell ref="E14:E15"/>
    <mergeCell ref="E33:E34"/>
    <mergeCell ref="C25:C27"/>
    <mergeCell ref="D25:D27"/>
    <mergeCell ref="E25:E27"/>
    <mergeCell ref="B28:B30"/>
    <mergeCell ref="C28:C30"/>
    <mergeCell ref="D28:D30"/>
    <mergeCell ref="E28:E30"/>
    <mergeCell ref="A19:A23"/>
    <mergeCell ref="B20:B21"/>
    <mergeCell ref="B22:B23"/>
    <mergeCell ref="B8:B9"/>
    <mergeCell ref="C20:C21"/>
    <mergeCell ref="C22:C23"/>
    <mergeCell ref="A16:A18"/>
    <mergeCell ref="A4:A15"/>
    <mergeCell ref="B5:B7"/>
    <mergeCell ref="C5:C7"/>
    <mergeCell ref="C8:C9"/>
    <mergeCell ref="A1:G1"/>
    <mergeCell ref="A2:A3"/>
    <mergeCell ref="B2:B3"/>
    <mergeCell ref="C2:C3"/>
    <mergeCell ref="D2:D3"/>
    <mergeCell ref="E2:E3"/>
    <mergeCell ref="F2:G2"/>
  </mergeCells>
  <conditionalFormatting sqref="G5">
    <cfRule type="expression" dxfId="70" priority="115">
      <formula>AND($D$5="Y", $G$5="No")</formula>
    </cfRule>
  </conditionalFormatting>
  <conditionalFormatting sqref="G6">
    <cfRule type="expression" dxfId="69" priority="88">
      <formula>AND($D$5="Y", $G$6="No")</formula>
    </cfRule>
  </conditionalFormatting>
  <conditionalFormatting sqref="G8">
    <cfRule type="expression" dxfId="68" priority="86">
      <formula>AND($D$8="Y", $G$8="No")</formula>
    </cfRule>
  </conditionalFormatting>
  <conditionalFormatting sqref="G9">
    <cfRule type="expression" dxfId="67" priority="85">
      <formula>AND($D$8="Y", $G$9="No")</formula>
    </cfRule>
  </conditionalFormatting>
  <conditionalFormatting sqref="G10">
    <cfRule type="expression" dxfId="66" priority="83">
      <formula>AND($D$10="Y", $G$10="No")</formula>
    </cfRule>
  </conditionalFormatting>
  <conditionalFormatting sqref="G11">
    <cfRule type="expression" dxfId="65" priority="82">
      <formula>AND($D$10="Y", $G$11="No")</formula>
    </cfRule>
  </conditionalFormatting>
  <conditionalFormatting sqref="G12:G15">
    <cfRule type="expression" dxfId="64" priority="81">
      <formula>AND($D$10="Y", $G$12="No")</formula>
    </cfRule>
  </conditionalFormatting>
  <conditionalFormatting sqref="G17">
    <cfRule type="expression" dxfId="63" priority="78">
      <formula>AND($D$17="Y", $G$17="No")</formula>
    </cfRule>
  </conditionalFormatting>
  <conditionalFormatting sqref="G18">
    <cfRule type="expression" dxfId="62" priority="77">
      <formula>AND($D$18="Y", $G$18="No")</formula>
    </cfRule>
  </conditionalFormatting>
  <conditionalFormatting sqref="G20">
    <cfRule type="expression" dxfId="61" priority="71">
      <formula>AND($D$20="Y", $G$20="No")</formula>
    </cfRule>
  </conditionalFormatting>
  <conditionalFormatting sqref="G21">
    <cfRule type="expression" dxfId="60" priority="69">
      <formula>AND($D$20="Y", $G$21="No")</formula>
    </cfRule>
  </conditionalFormatting>
  <conditionalFormatting sqref="G22">
    <cfRule type="expression" dxfId="59" priority="68">
      <formula>AND($D$22="Y", $G$22="No")</formula>
    </cfRule>
  </conditionalFormatting>
  <conditionalFormatting sqref="G23">
    <cfRule type="expression" dxfId="58" priority="66">
      <formula>AND($D$22="Y", $G$23="No")</formula>
    </cfRule>
  </conditionalFormatting>
  <conditionalFormatting sqref="G25">
    <cfRule type="expression" dxfId="57" priority="65">
      <formula>AND($D$25="Y", $G$25="No")</formula>
    </cfRule>
  </conditionalFormatting>
  <conditionalFormatting sqref="G26">
    <cfRule type="expression" dxfId="56" priority="64">
      <formula>AND($D$25="Y", $G$26="No")</formula>
    </cfRule>
  </conditionalFormatting>
  <conditionalFormatting sqref="G27">
    <cfRule type="expression" dxfId="55" priority="63">
      <formula>AND($D$25="Y", $G$27="No")</formula>
    </cfRule>
  </conditionalFormatting>
  <conditionalFormatting sqref="G28">
    <cfRule type="expression" dxfId="54" priority="60">
      <formula>AND($D$28="Y", $G$28="No")</formula>
    </cfRule>
  </conditionalFormatting>
  <conditionalFormatting sqref="G30">
    <cfRule type="expression" dxfId="53" priority="59">
      <formula>AND($D$28="Y", $G$30="No")</formula>
    </cfRule>
  </conditionalFormatting>
  <conditionalFormatting sqref="G31">
    <cfRule type="expression" dxfId="52" priority="56">
      <formula>AND($D$31="Y", $G$31="No")</formula>
    </cfRule>
  </conditionalFormatting>
  <conditionalFormatting sqref="G29">
    <cfRule type="expression" dxfId="51" priority="55">
      <formula>AND($D$28="Y", $G$29="No")</formula>
    </cfRule>
  </conditionalFormatting>
  <conditionalFormatting sqref="G33">
    <cfRule type="expression" dxfId="50" priority="49">
      <formula>AND($D$33="Y", $G$33="No")</formula>
    </cfRule>
  </conditionalFormatting>
  <conditionalFormatting sqref="G34">
    <cfRule type="expression" dxfId="49" priority="48">
      <formula>AND($D$33="Y", $G$34="No")</formula>
    </cfRule>
  </conditionalFormatting>
  <conditionalFormatting sqref="G35">
    <cfRule type="expression" dxfId="48" priority="46">
      <formula>AND($D$35="Y", $G$35="No")</formula>
    </cfRule>
  </conditionalFormatting>
  <conditionalFormatting sqref="G38">
    <cfRule type="expression" dxfId="47" priority="42">
      <formula>AND($D$37="Y", $G$38="No")</formula>
    </cfRule>
  </conditionalFormatting>
  <conditionalFormatting sqref="G39">
    <cfRule type="expression" dxfId="46" priority="41">
      <formula>AND($D$37="Y", $G$39="No")</formula>
    </cfRule>
  </conditionalFormatting>
  <conditionalFormatting sqref="G41">
    <cfRule type="expression" dxfId="45" priority="35">
      <formula>AND($D$37="Y", $G$41="No")</formula>
    </cfRule>
  </conditionalFormatting>
  <conditionalFormatting sqref="G42">
    <cfRule type="expression" dxfId="44" priority="34">
      <formula>AND($D$37="Y", $G$42="No")</formula>
    </cfRule>
  </conditionalFormatting>
  <conditionalFormatting sqref="G44">
    <cfRule type="expression" dxfId="43" priority="31">
      <formula>AND($D$37="Y", $G$44="No")</formula>
    </cfRule>
  </conditionalFormatting>
  <conditionalFormatting sqref="G45">
    <cfRule type="expression" dxfId="42" priority="30">
      <formula>AND($D$37="Y", $G$45="No")</formula>
    </cfRule>
  </conditionalFormatting>
  <conditionalFormatting sqref="G47">
    <cfRule type="expression" dxfId="41" priority="28">
      <formula>AND($D$46="Y", $G$47="No")</formula>
    </cfRule>
  </conditionalFormatting>
  <conditionalFormatting sqref="G48">
    <cfRule type="expression" dxfId="40" priority="27">
      <formula>AND($D$46="Y", $G$48="No")</formula>
    </cfRule>
  </conditionalFormatting>
  <conditionalFormatting sqref="G49">
    <cfRule type="expression" dxfId="39" priority="26">
      <formula>AND($D$46="Y", $G$49="No")</formula>
    </cfRule>
  </conditionalFormatting>
  <conditionalFormatting sqref="G51">
    <cfRule type="expression" dxfId="38" priority="25">
      <formula>AND($D$46="Y", $G$51="No")</formula>
    </cfRule>
  </conditionalFormatting>
  <conditionalFormatting sqref="G52">
    <cfRule type="expression" dxfId="37" priority="24">
      <formula>AND($D$46="Y", $G$52="No")</formula>
    </cfRule>
  </conditionalFormatting>
  <conditionalFormatting sqref="G53">
    <cfRule type="expression" dxfId="36" priority="23">
      <formula>AND($D$46="Y", $G$53="No")</formula>
    </cfRule>
  </conditionalFormatting>
  <conditionalFormatting sqref="G55">
    <cfRule type="expression" dxfId="35" priority="22">
      <formula>AND($D$46="Y", $G$55="No")</formula>
    </cfRule>
  </conditionalFormatting>
  <conditionalFormatting sqref="G56">
    <cfRule type="expression" dxfId="34" priority="21">
      <formula>AND($D$46="Y", $G$56="No")</formula>
    </cfRule>
  </conditionalFormatting>
  <conditionalFormatting sqref="G57">
    <cfRule type="expression" dxfId="33" priority="20">
      <formula>AND($D$46="Y", $G$57="No")</formula>
    </cfRule>
  </conditionalFormatting>
  <conditionalFormatting sqref="G58">
    <cfRule type="expression" dxfId="32" priority="19">
      <formula>AND($D$58="Y", $G$58="No")</formula>
    </cfRule>
  </conditionalFormatting>
  <conditionalFormatting sqref="G59">
    <cfRule type="expression" dxfId="31" priority="18">
      <formula>AND($D$59="Y", $G$59="No")</formula>
    </cfRule>
  </conditionalFormatting>
  <conditionalFormatting sqref="G7">
    <cfRule type="expression" dxfId="30" priority="124">
      <formula>AND($D$5="Y", #REF!="No")</formula>
    </cfRule>
  </conditionalFormatting>
  <dataValidations count="17">
    <dataValidation type="list" allowBlank="1" showInputMessage="1" showErrorMessage="1" sqref="E59" xr:uid="{F085FEB9-6606-43DF-AF25-97E757A9F712}">
      <formula1>IF($D$59="Y", Yes_1, No_1)</formula1>
    </dataValidation>
    <dataValidation type="list" allowBlank="1" showInputMessage="1" showErrorMessage="1" sqref="G17:G18 G38:G39 G41:G42 G44:G45 G47:G49 G51:G53 G55:G59 G25:G31 G5:G15 G20:G23 G33:G35" xr:uid="{3001AA6B-9397-4550-81FC-A4E127ADED12}">
      <formula1>"Yes, No"</formula1>
    </dataValidation>
    <dataValidation type="list" allowBlank="1" showInputMessage="1" showErrorMessage="1" sqref="E31 E14" xr:uid="{E0F94B42-B635-40CC-8594-F5520811491F}">
      <formula1>IF($D$31="Y",Yes_5, No_5)</formula1>
    </dataValidation>
    <dataValidation type="list" allowBlank="1" showInputMessage="1" showErrorMessage="1" sqref="E46:E57" xr:uid="{A2D2C0F0-C47F-4B18-BDC0-F2C581DC8E6F}">
      <formula1>IF($D$46="Y",Yes_6, No_6)</formula1>
    </dataValidation>
    <dataValidation type="list" allowBlank="1" showInputMessage="1" showErrorMessage="1" sqref="E58" xr:uid="{33615E52-37A8-42E4-A312-186E34901704}">
      <formula1>IF($D$58="Y", Yes_1, No_1)</formula1>
    </dataValidation>
    <dataValidation type="list" allowBlank="1" showInputMessage="1" showErrorMessage="1" sqref="E28:E30" xr:uid="{D49482B6-EA4A-4B3E-81C9-CD7028A6B4C4}">
      <formula1>IF($D$28="Y",Yes_2, No_2)</formula1>
    </dataValidation>
    <dataValidation type="list" allowBlank="1" showInputMessage="1" showErrorMessage="1" sqref="E18" xr:uid="{F060EA3C-D1BE-4370-AFB3-A941D6443EDD}">
      <formula1>IF($D$18="Y",Yes_5, No_5)</formula1>
    </dataValidation>
    <dataValidation type="list" allowBlank="1" showInputMessage="1" showErrorMessage="1" sqref="E5:E7" xr:uid="{57757265-F7B0-4F48-8964-95910D3B143F}">
      <formula1>IF($D$5="Y",Yes_2, No_2)</formula1>
    </dataValidation>
    <dataValidation type="list" allowBlank="1" showInputMessage="1" showErrorMessage="1" sqref="E8" xr:uid="{CB3A2323-EF33-40E9-BB7A-942F605DE1E1}">
      <formula1>IF($D$8="Y", Yes_1, No_1)</formula1>
    </dataValidation>
    <dataValidation type="list" allowBlank="1" showInputMessage="1" showErrorMessage="1" sqref="E10" xr:uid="{F23E8A75-6471-436B-852E-A717E25361F6}">
      <formula1>IF($D$10="Y", Yes_1, No_1)</formula1>
    </dataValidation>
    <dataValidation type="list" allowBlank="1" showInputMessage="1" showErrorMessage="1" sqref="E17" xr:uid="{32FD9A15-15DE-4FD1-9EAD-B669A329BADA}">
      <formula1>IF($D$17="Y", Yes_1, No_1)</formula1>
    </dataValidation>
    <dataValidation type="list" allowBlank="1" showInputMessage="1" showErrorMessage="1" sqref="E20:E21" xr:uid="{CE9194BB-185A-4F1A-86A2-573B81C1A1ED}">
      <formula1>IF($D$20="Y", Yes_1, No_1)</formula1>
    </dataValidation>
    <dataValidation type="list" allowBlank="1" showInputMessage="1" showErrorMessage="1" sqref="E25:E27" xr:uid="{94BADB6F-E3BA-459F-B5C2-1AFA2292BC34}">
      <formula1>IF($D$25="Y",Yes_2, No_2)</formula1>
    </dataValidation>
    <dataValidation type="list" allowBlank="1" showInputMessage="1" showErrorMessage="1" sqref="E33:E34" xr:uid="{DAE7FED9-B6E2-4166-845F-FFC987580EC2}">
      <formula1>IF($D$33="Y", Yes_1, No_1)</formula1>
    </dataValidation>
    <dataValidation type="list" allowBlank="1" showInputMessage="1" showErrorMessage="1" sqref="E22:E23" xr:uid="{C2EB53DC-A021-4094-8153-11742AAD542D}">
      <formula1>IF($D$22="Y", Yes_1, No_1)</formula1>
    </dataValidation>
    <dataValidation type="list" allowBlank="1" showInputMessage="1" showErrorMessage="1" sqref="E35" xr:uid="{6DC0A6B3-D383-4D04-88FA-E5575B4B3CB9}">
      <formula1>IF($D$35="Y",Yes_2, No_2)</formula1>
    </dataValidation>
    <dataValidation type="list" allowBlank="1" showInputMessage="1" showErrorMessage="1" sqref="E37:E45" xr:uid="{E6FBFCE6-B79D-497C-ADC4-898F9094C936}">
      <formula1>IF($D$37="Y",Yes_3, No_3)</formula1>
    </dataValidation>
  </dataValidations>
  <pageMargins left="0.7" right="0.7" top="0.75" bottom="0.75" header="0.3" footer="0.3"/>
  <pageSetup scale="41" orientation="portrait" r:id="rId1"/>
  <headerFooter>
    <oddFooter>&amp;LCredit Summary ES V1.0 - Efficient Use of Resources (PAM-FM-052)&amp;RRev 1.0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1E45EA6-BBEA-4EE2-8A35-9E68719B4311}">
          <x14:formula1>
            <xm:f>'Pull Down List'!$E$2:$F$2</xm:f>
          </x14:formula1>
          <xm:sqref>D5:D7 D25:D30 D35</xm:sqref>
        </x14:dataValidation>
        <x14:dataValidation type="list" allowBlank="1" showInputMessage="1" showErrorMessage="1" xr:uid="{4DFFA6ED-7D76-4610-8E53-DA4130DE35D2}">
          <x14:formula1>
            <xm:f>'Pull Down List'!$B$2:$C$2</xm:f>
          </x14:formula1>
          <xm:sqref>D58:D59 D17 D33:D34 D8 D10 D20:D23</xm:sqref>
        </x14:dataValidation>
        <x14:dataValidation type="list" allowBlank="1" showInputMessage="1" showErrorMessage="1" xr:uid="{66447612-5B87-4CE1-841C-AD5E297A1CFA}">
          <x14:formula1>
            <xm:f>'Pull Down List'!$K$2:$L$2</xm:f>
          </x14:formula1>
          <xm:sqref>D18 D31 D14</xm:sqref>
        </x14:dataValidation>
        <x14:dataValidation type="list" allowBlank="1" showInputMessage="1" showErrorMessage="1" xr:uid="{2A28D4E7-C887-4264-A7FD-DF2CEEC02D1E}">
          <x14:formula1>
            <xm:f>'Pull Down List'!$N$2:$O$2</xm:f>
          </x14:formula1>
          <xm:sqref>D46:D57</xm:sqref>
        </x14:dataValidation>
        <x14:dataValidation type="list" allowBlank="1" showInputMessage="1" showErrorMessage="1" xr:uid="{C587D18C-6F3E-46F2-9F9C-52DFBDD16387}">
          <x14:formula1>
            <xm:f>'Pull Down List'!$H$2:$I$2</xm:f>
          </x14:formula1>
          <xm:sqref>D37:D45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19DD-A110-4153-9519-F2C5FE4C8B7B}">
  <dimension ref="A1:K19"/>
  <sheetViews>
    <sheetView zoomScale="85" zoomScaleNormal="85" zoomScaleSheetLayoutView="115" workbookViewId="0">
      <selection activeCell="E2" sqref="E2:E3"/>
    </sheetView>
  </sheetViews>
  <sheetFormatPr defaultRowHeight="15"/>
  <cols>
    <col min="1" max="1" width="11.42578125" bestFit="1" customWidth="1"/>
    <col min="2" max="2" width="34" bestFit="1" customWidth="1"/>
    <col min="3" max="3" width="13.28515625" bestFit="1" customWidth="1"/>
    <col min="4" max="4" width="14.7109375" bestFit="1" customWidth="1"/>
    <col min="5" max="5" width="17.5703125" bestFit="1" customWidth="1"/>
    <col min="6" max="6" width="69.42578125" customWidth="1"/>
    <col min="7" max="7" width="23.7109375" bestFit="1" customWidth="1"/>
    <col min="8" max="10" width="9.140625" customWidth="1"/>
    <col min="11" max="11" width="12.5703125" customWidth="1"/>
  </cols>
  <sheetData>
    <row r="1" spans="1:11" s="75" customFormat="1" ht="18" customHeight="1">
      <c r="A1" s="269" t="s">
        <v>22</v>
      </c>
      <c r="B1" s="269"/>
      <c r="C1" s="269"/>
      <c r="D1" s="269"/>
      <c r="E1" s="269"/>
      <c r="F1" s="269"/>
      <c r="G1" s="269"/>
    </row>
    <row r="2" spans="1:11" ht="30" customHeight="1">
      <c r="A2" s="214" t="s">
        <v>9</v>
      </c>
      <c r="B2" s="214" t="s">
        <v>10</v>
      </c>
      <c r="C2" s="217" t="s">
        <v>234</v>
      </c>
      <c r="D2" s="215" t="s">
        <v>18</v>
      </c>
      <c r="E2" s="210" t="s">
        <v>212</v>
      </c>
      <c r="F2" s="214" t="s">
        <v>114</v>
      </c>
      <c r="G2" s="214"/>
      <c r="H2" s="10"/>
      <c r="I2" s="10"/>
      <c r="J2" s="10"/>
      <c r="K2" s="10"/>
    </row>
    <row r="3" spans="1:11" ht="30">
      <c r="A3" s="214"/>
      <c r="B3" s="214"/>
      <c r="C3" s="217"/>
      <c r="D3" s="216"/>
      <c r="E3" s="211"/>
      <c r="F3" s="103" t="s">
        <v>13</v>
      </c>
      <c r="G3" s="12" t="s">
        <v>42</v>
      </c>
      <c r="H3" s="10"/>
      <c r="I3" s="10"/>
      <c r="J3" s="10"/>
      <c r="K3" s="10"/>
    </row>
    <row r="4" spans="1:11" s="75" customFormat="1" ht="24" customHeight="1">
      <c r="A4" s="90" t="str">
        <f>'1. Scorecard'!A23</f>
        <v>SCE-01-01</v>
      </c>
      <c r="B4" s="91" t="str">
        <f>'1. Scorecard'!B23</f>
        <v>Campus Greening</v>
      </c>
      <c r="C4" s="92">
        <v>5</v>
      </c>
      <c r="D4" s="92" t="s">
        <v>56</v>
      </c>
      <c r="E4" s="92" t="s">
        <v>70</v>
      </c>
      <c r="F4" s="142" t="s">
        <v>190</v>
      </c>
      <c r="G4" s="76" t="s">
        <v>17</v>
      </c>
      <c r="H4" s="77"/>
      <c r="I4" s="77"/>
      <c r="J4" s="77"/>
      <c r="K4" s="77"/>
    </row>
    <row r="5" spans="1:11" ht="16.5" customHeight="1">
      <c r="A5" s="222" t="str">
        <f>'1. Scorecard'!A24</f>
        <v>SCE-01-02</v>
      </c>
      <c r="B5" s="273" t="str">
        <f>'1. Scorecard'!B24</f>
        <v>Agriculture Education</v>
      </c>
      <c r="C5" s="224">
        <v>1</v>
      </c>
      <c r="D5" s="224" t="s">
        <v>56</v>
      </c>
      <c r="E5" s="224" t="s">
        <v>70</v>
      </c>
      <c r="F5" s="109" t="s">
        <v>101</v>
      </c>
      <c r="G5" s="26" t="s">
        <v>17</v>
      </c>
      <c r="H5" s="10"/>
      <c r="I5" s="10"/>
      <c r="J5" s="10"/>
      <c r="K5" s="10"/>
    </row>
    <row r="6" spans="1:11" ht="16.5" customHeight="1">
      <c r="A6" s="222"/>
      <c r="B6" s="274"/>
      <c r="C6" s="275"/>
      <c r="D6" s="275"/>
      <c r="E6" s="275"/>
      <c r="F6" s="109" t="s">
        <v>102</v>
      </c>
      <c r="G6" s="26" t="s">
        <v>17</v>
      </c>
      <c r="H6" s="10"/>
      <c r="I6" s="10"/>
      <c r="J6" s="10"/>
      <c r="K6" s="10"/>
    </row>
    <row r="7" spans="1:11" s="75" customFormat="1" ht="23.25" customHeight="1">
      <c r="A7" s="270" t="str">
        <f>'1. Scorecard'!A25</f>
        <v>SCE-02-01</v>
      </c>
      <c r="B7" s="162" t="str">
        <f>'1. Scorecard'!B25</f>
        <v>Low Carbon Commuting</v>
      </c>
      <c r="C7" s="163"/>
      <c r="D7" s="163"/>
      <c r="E7" s="163"/>
      <c r="F7" s="163"/>
      <c r="G7" s="164"/>
    </row>
    <row r="8" spans="1:11" s="75" customFormat="1">
      <c r="A8" s="270"/>
      <c r="B8" s="271" t="s">
        <v>232</v>
      </c>
      <c r="C8" s="277">
        <v>1</v>
      </c>
      <c r="D8" s="277" t="s">
        <v>56</v>
      </c>
      <c r="E8" s="277" t="s">
        <v>70</v>
      </c>
      <c r="F8" s="144" t="s">
        <v>103</v>
      </c>
      <c r="G8" s="76" t="s">
        <v>17</v>
      </c>
    </row>
    <row r="9" spans="1:11" s="75" customFormat="1">
      <c r="A9" s="270"/>
      <c r="B9" s="272"/>
      <c r="C9" s="278"/>
      <c r="D9" s="278"/>
      <c r="E9" s="278"/>
      <c r="F9" s="144" t="s">
        <v>105</v>
      </c>
      <c r="G9" s="76" t="s">
        <v>17</v>
      </c>
    </row>
    <row r="10" spans="1:11" s="75" customFormat="1">
      <c r="A10" s="270"/>
      <c r="B10" s="272"/>
      <c r="C10" s="278"/>
      <c r="D10" s="278"/>
      <c r="E10" s="278"/>
      <c r="F10" s="144" t="s">
        <v>104</v>
      </c>
      <c r="G10" s="76" t="s">
        <v>17</v>
      </c>
    </row>
    <row r="11" spans="1:11" s="75" customFormat="1">
      <c r="A11" s="270"/>
      <c r="B11" s="271" t="s">
        <v>233</v>
      </c>
      <c r="C11" s="277">
        <v>1</v>
      </c>
      <c r="D11" s="277" t="s">
        <v>56</v>
      </c>
      <c r="E11" s="277" t="s">
        <v>70</v>
      </c>
      <c r="F11" s="144" t="s">
        <v>106</v>
      </c>
      <c r="G11" s="76" t="s">
        <v>17</v>
      </c>
    </row>
    <row r="12" spans="1:11" s="75" customFormat="1">
      <c r="A12" s="270"/>
      <c r="B12" s="276"/>
      <c r="C12" s="279"/>
      <c r="D12" s="279"/>
      <c r="E12" s="279"/>
      <c r="F12" s="144" t="s">
        <v>107</v>
      </c>
      <c r="G12" s="76" t="s">
        <v>17</v>
      </c>
    </row>
    <row r="13" spans="1:11">
      <c r="A13" s="228" t="str">
        <f>'1. Scorecard'!A26</f>
        <v>SCE-02-02</v>
      </c>
      <c r="B13" s="229" t="str">
        <f>'1. Scorecard'!B26</f>
        <v>Neighbourhood Amenities</v>
      </c>
      <c r="C13" s="230">
        <v>1</v>
      </c>
      <c r="D13" s="230" t="s">
        <v>56</v>
      </c>
      <c r="E13" s="230" t="s">
        <v>70</v>
      </c>
      <c r="F13" s="143" t="s">
        <v>108</v>
      </c>
      <c r="G13" s="27" t="s">
        <v>17</v>
      </c>
    </row>
    <row r="14" spans="1:11">
      <c r="A14" s="228"/>
      <c r="B14" s="229"/>
      <c r="C14" s="230"/>
      <c r="D14" s="230"/>
      <c r="E14" s="230"/>
      <c r="F14" s="143" t="s">
        <v>109</v>
      </c>
      <c r="G14" s="27" t="s">
        <v>17</v>
      </c>
    </row>
    <row r="15" spans="1:11">
      <c r="A15" s="228"/>
      <c r="B15" s="229"/>
      <c r="C15" s="230"/>
      <c r="D15" s="230"/>
      <c r="E15" s="230"/>
      <c r="F15" s="143" t="s">
        <v>104</v>
      </c>
      <c r="G15" s="27" t="s">
        <v>17</v>
      </c>
    </row>
    <row r="16" spans="1:11" s="75" customFormat="1">
      <c r="A16" s="270" t="str">
        <f>'1. Scorecard'!A27</f>
        <v>SCE-02-03</v>
      </c>
      <c r="B16" s="280" t="str">
        <f>'1. Scorecard'!B27</f>
        <v>Shared-Use of Facilities</v>
      </c>
      <c r="C16" s="281">
        <v>1</v>
      </c>
      <c r="D16" s="281" t="s">
        <v>56</v>
      </c>
      <c r="E16" s="281" t="s">
        <v>70</v>
      </c>
      <c r="F16" s="144" t="s">
        <v>192</v>
      </c>
      <c r="G16" s="76" t="s">
        <v>17</v>
      </c>
    </row>
    <row r="17" spans="1:7" s="75" customFormat="1">
      <c r="A17" s="270"/>
      <c r="B17" s="280"/>
      <c r="C17" s="281"/>
      <c r="D17" s="281"/>
      <c r="E17" s="281"/>
      <c r="F17" s="144" t="s">
        <v>193</v>
      </c>
      <c r="G17" s="76" t="s">
        <v>17</v>
      </c>
    </row>
    <row r="18" spans="1:7" ht="27" customHeight="1">
      <c r="A18" s="25" t="str">
        <f>'1. Scorecard'!A28</f>
        <v>SCE-03-01</v>
      </c>
      <c r="B18" s="63" t="str">
        <f>'1. Scorecard'!B28</f>
        <v xml:space="preserve">Response to Extreme Weather </v>
      </c>
      <c r="C18" s="27">
        <v>5</v>
      </c>
      <c r="D18" s="27" t="s">
        <v>56</v>
      </c>
      <c r="E18" s="27" t="s">
        <v>70</v>
      </c>
      <c r="F18" s="143" t="s">
        <v>110</v>
      </c>
      <c r="G18" s="27" t="s">
        <v>17</v>
      </c>
    </row>
    <row r="19" spans="1:7">
      <c r="C19" s="54">
        <f>SUM(C4:C6,C8:C18)</f>
        <v>15</v>
      </c>
      <c r="E19" s="54">
        <f>SUMIF(D4:D18,"Y",E4:E18)</f>
        <v>0</v>
      </c>
    </row>
  </sheetData>
  <mergeCells count="31">
    <mergeCell ref="A13:A15"/>
    <mergeCell ref="B13:B15"/>
    <mergeCell ref="C13:C15"/>
    <mergeCell ref="D13:D15"/>
    <mergeCell ref="E13:E15"/>
    <mergeCell ref="A16:A17"/>
    <mergeCell ref="B16:B17"/>
    <mergeCell ref="C16:C17"/>
    <mergeCell ref="D16:D17"/>
    <mergeCell ref="E16:E17"/>
    <mergeCell ref="D5:D6"/>
    <mergeCell ref="E5:E6"/>
    <mergeCell ref="B11:B12"/>
    <mergeCell ref="C8:C10"/>
    <mergeCell ref="D8:D10"/>
    <mergeCell ref="E8:E10"/>
    <mergeCell ref="C11:C12"/>
    <mergeCell ref="D11:D12"/>
    <mergeCell ref="E11:E12"/>
    <mergeCell ref="A7:A12"/>
    <mergeCell ref="B8:B10"/>
    <mergeCell ref="A5:A6"/>
    <mergeCell ref="B5:B6"/>
    <mergeCell ref="C5:C6"/>
    <mergeCell ref="A1:G1"/>
    <mergeCell ref="A2:A3"/>
    <mergeCell ref="B2:B3"/>
    <mergeCell ref="C2:C3"/>
    <mergeCell ref="D2:D3"/>
    <mergeCell ref="E2:E3"/>
    <mergeCell ref="F2:G2"/>
  </mergeCells>
  <conditionalFormatting sqref="G4">
    <cfRule type="expression" dxfId="29" priority="50">
      <formula>AND($D$4="Y", $G$4="No")</formula>
    </cfRule>
  </conditionalFormatting>
  <conditionalFormatting sqref="G5">
    <cfRule type="expression" dxfId="28" priority="27">
      <formula>AND($D$5="Y", $G$5="No")</formula>
    </cfRule>
  </conditionalFormatting>
  <conditionalFormatting sqref="G6">
    <cfRule type="expression" dxfId="27" priority="26">
      <formula>AND($D$5="Y", $G$6="No")</formula>
    </cfRule>
  </conditionalFormatting>
  <conditionalFormatting sqref="G8">
    <cfRule type="expression" dxfId="26" priority="24">
      <formula>AND($D$8="Y", $G$8="No")</formula>
    </cfRule>
  </conditionalFormatting>
  <conditionalFormatting sqref="G9">
    <cfRule type="expression" dxfId="25" priority="23">
      <formula>AND($D$8="Y", $G$9="No")</formula>
    </cfRule>
  </conditionalFormatting>
  <conditionalFormatting sqref="G10">
    <cfRule type="expression" dxfId="24" priority="22">
      <formula>AND($D$8="Y", $G$10="No")</formula>
    </cfRule>
  </conditionalFormatting>
  <conditionalFormatting sqref="G11">
    <cfRule type="expression" dxfId="23" priority="20">
      <formula>AND($D$11="Y", $G$11="No")</formula>
    </cfRule>
  </conditionalFormatting>
  <conditionalFormatting sqref="G12">
    <cfRule type="expression" dxfId="22" priority="19">
      <formula>AND($D$11="Y", $G$12="No")</formula>
    </cfRule>
  </conditionalFormatting>
  <conditionalFormatting sqref="G13">
    <cfRule type="expression" dxfId="21" priority="18">
      <formula>AND($D$13="Y", $G$13="No")</formula>
    </cfRule>
  </conditionalFormatting>
  <conditionalFormatting sqref="G14">
    <cfRule type="expression" dxfId="20" priority="17">
      <formula>AND($D$13="Y", $G$14="No")</formula>
    </cfRule>
  </conditionalFormatting>
  <conditionalFormatting sqref="G15">
    <cfRule type="expression" dxfId="19" priority="16">
      <formula>AND($D$13="Y", $G$14="No")</formula>
    </cfRule>
  </conditionalFormatting>
  <conditionalFormatting sqref="G16">
    <cfRule type="expression" dxfId="18" priority="15">
      <formula>AND($D$16="Y", $G$16="No")</formula>
    </cfRule>
  </conditionalFormatting>
  <conditionalFormatting sqref="G17">
    <cfRule type="expression" dxfId="17" priority="13">
      <formula>AND($D$16="Y", $G$17="No")</formula>
    </cfRule>
  </conditionalFormatting>
  <conditionalFormatting sqref="G18">
    <cfRule type="expression" dxfId="16" priority="12">
      <formula>AND($D$18="Y", $G$18="No")</formula>
    </cfRule>
  </conditionalFormatting>
  <dataValidations count="8">
    <dataValidation type="list" allowBlank="1" showInputMessage="1" showErrorMessage="1" sqref="G4:G6 G8:G18" xr:uid="{C53D1C3E-5BDB-4A76-9AA4-E063A142A24A}">
      <formula1>"Yes, No"</formula1>
    </dataValidation>
    <dataValidation type="list" allowBlank="1" showInputMessage="1" showErrorMessage="1" sqref="E18" xr:uid="{CB56080D-5F8F-40E3-B88F-09FE7E36136C}">
      <formula1>IF($D$18="Y",Yes_5, No_5)</formula1>
    </dataValidation>
    <dataValidation type="list" allowBlank="1" showInputMessage="1" showErrorMessage="1" sqref="E4" xr:uid="{D2B4DA1B-4A32-455C-993D-A0789EF4A5AC}">
      <formula1>IF($D$4="Y",Yes_5, No_5)</formula1>
    </dataValidation>
    <dataValidation type="list" allowBlank="1" showInputMessage="1" showErrorMessage="1" sqref="E5:E6" xr:uid="{576CE47A-640E-4A79-A033-97E64E9EEF45}">
      <formula1>IF($D$5="Y", Yes_1, No_1)</formula1>
    </dataValidation>
    <dataValidation type="list" allowBlank="1" showInputMessage="1" showErrorMessage="1" sqref="E8:E10" xr:uid="{A44A027B-F7CB-4871-99CA-402C32339B8D}">
      <formula1>IF($D$8="Y", Yes_1, No_1)</formula1>
    </dataValidation>
    <dataValidation type="list" allowBlank="1" showInputMessage="1" showErrorMessage="1" sqref="E11:E12" xr:uid="{6BD14627-D72A-4D72-9615-E83533F7D737}">
      <formula1>IF($D$11="Y", Yes_1, No_1)</formula1>
    </dataValidation>
    <dataValidation type="list" allowBlank="1" showInputMessage="1" showErrorMessage="1" sqref="E13:E15" xr:uid="{3861776E-D971-4FFE-AB13-77F2C993D659}">
      <formula1>IF($D$13="Y", Yes_1, No_1)</formula1>
    </dataValidation>
    <dataValidation type="list" allowBlank="1" showInputMessage="1" showErrorMessage="1" sqref="E16:E17" xr:uid="{38907967-A2F1-4234-A0BC-D6E367B1B1FE}">
      <formula1>IF($D$16="Y", Yes_1, No_1)</formula1>
    </dataValidation>
  </dataValidations>
  <pageMargins left="0.7" right="0.7" top="0.75" bottom="0.75" header="0.3" footer="0.3"/>
  <pageSetup scale="41" orientation="portrait" r:id="rId1"/>
  <headerFooter>
    <oddFooter>&amp;LCredit Summary ES V1.0 - Sustainable Campus Environment (PAM-FM-052)&amp;RRev 1.0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709CBD-7CEF-45D0-9DB1-4DF895D1510D}">
          <x14:formula1>
            <xm:f>'Pull Down List'!$K$2:$L$2</xm:f>
          </x14:formula1>
          <xm:sqref>D18 D4</xm:sqref>
        </x14:dataValidation>
        <x14:dataValidation type="list" allowBlank="1" showInputMessage="1" showErrorMessage="1" xr:uid="{D96A55B8-7469-4910-9039-CA5B607C592D}">
          <x14:formula1>
            <xm:f>'Pull Down List'!$B$2:$C$2</xm:f>
          </x14:formula1>
          <xm:sqref>D5:D6 D8:D17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F811-E514-4DC2-8BDE-4B4183B0D6E6}">
  <dimension ref="A1:K21"/>
  <sheetViews>
    <sheetView zoomScale="85" zoomScaleNormal="85" zoomScaleSheetLayoutView="90" workbookViewId="0">
      <selection activeCell="F29" sqref="F29"/>
    </sheetView>
  </sheetViews>
  <sheetFormatPr defaultRowHeight="15"/>
  <cols>
    <col min="1" max="1" width="11.42578125" bestFit="1" customWidth="1"/>
    <col min="2" max="2" width="47" bestFit="1" customWidth="1"/>
    <col min="3" max="3" width="13.28515625" bestFit="1" customWidth="1"/>
    <col min="4" max="4" width="14.7109375" bestFit="1" customWidth="1"/>
    <col min="5" max="5" width="17.5703125" bestFit="1" customWidth="1"/>
    <col min="6" max="6" width="69.42578125" style="23" customWidth="1"/>
    <col min="7" max="7" width="23.7109375" bestFit="1" customWidth="1"/>
    <col min="8" max="10" width="9.140625" customWidth="1"/>
    <col min="11" max="11" width="12.5703125" customWidth="1"/>
  </cols>
  <sheetData>
    <row r="1" spans="1:11" s="78" customFormat="1" ht="18" customHeight="1">
      <c r="A1" s="282" t="s">
        <v>45</v>
      </c>
      <c r="B1" s="282"/>
      <c r="C1" s="282"/>
      <c r="D1" s="282"/>
      <c r="E1" s="282"/>
      <c r="F1" s="282"/>
      <c r="G1" s="282"/>
    </row>
    <row r="2" spans="1:11" ht="30" customHeight="1">
      <c r="A2" s="214" t="s">
        <v>9</v>
      </c>
      <c r="B2" s="214" t="s">
        <v>10</v>
      </c>
      <c r="C2" s="217" t="s">
        <v>234</v>
      </c>
      <c r="D2" s="215" t="s">
        <v>18</v>
      </c>
      <c r="E2" s="210" t="s">
        <v>212</v>
      </c>
      <c r="F2" s="214" t="s">
        <v>114</v>
      </c>
      <c r="G2" s="214"/>
      <c r="H2" s="10"/>
      <c r="I2" s="10"/>
      <c r="J2" s="10"/>
      <c r="K2" s="10"/>
    </row>
    <row r="3" spans="1:11" ht="30">
      <c r="A3" s="214"/>
      <c r="B3" s="214"/>
      <c r="C3" s="217"/>
      <c r="D3" s="216"/>
      <c r="E3" s="211"/>
      <c r="F3" s="101" t="s">
        <v>13</v>
      </c>
      <c r="G3" s="12" t="s">
        <v>42</v>
      </c>
      <c r="H3" s="10"/>
      <c r="I3" s="10"/>
      <c r="J3" s="10"/>
      <c r="K3" s="10"/>
    </row>
    <row r="4" spans="1:11" s="78" customFormat="1">
      <c r="A4" s="289" t="str">
        <f>'1. Scorecard'!A30</f>
        <v>HCH-01-01</v>
      </c>
      <c r="B4" s="290" t="str">
        <f>'1. Scorecard'!B30</f>
        <v>Healthy Air</v>
      </c>
      <c r="C4" s="292">
        <v>1</v>
      </c>
      <c r="D4" s="292" t="s">
        <v>56</v>
      </c>
      <c r="E4" s="294" t="s">
        <v>70</v>
      </c>
      <c r="F4" s="145" t="s">
        <v>111</v>
      </c>
      <c r="G4" s="79" t="s">
        <v>17</v>
      </c>
      <c r="H4" s="80"/>
      <c r="I4" s="80"/>
      <c r="J4" s="80"/>
      <c r="K4" s="80"/>
    </row>
    <row r="5" spans="1:11" s="78" customFormat="1">
      <c r="A5" s="289"/>
      <c r="B5" s="291"/>
      <c r="C5" s="293"/>
      <c r="D5" s="293"/>
      <c r="E5" s="293"/>
      <c r="F5" s="145" t="s">
        <v>194</v>
      </c>
      <c r="G5" s="79" t="s">
        <v>17</v>
      </c>
      <c r="H5" s="80"/>
      <c r="I5" s="81" t="s">
        <v>11</v>
      </c>
      <c r="J5" s="80"/>
      <c r="K5" s="80"/>
    </row>
    <row r="6" spans="1:11" s="78" customFormat="1">
      <c r="A6" s="289"/>
      <c r="B6" s="291"/>
      <c r="C6" s="293"/>
      <c r="D6" s="293"/>
      <c r="E6" s="293"/>
      <c r="F6" s="145" t="s">
        <v>195</v>
      </c>
      <c r="G6" s="79" t="s">
        <v>17</v>
      </c>
      <c r="H6" s="80"/>
      <c r="I6" s="80"/>
      <c r="J6" s="80"/>
      <c r="K6" s="80"/>
    </row>
    <row r="7" spans="1:11" s="78" customFormat="1">
      <c r="A7" s="289"/>
      <c r="B7" s="291"/>
      <c r="C7" s="293"/>
      <c r="D7" s="293"/>
      <c r="E7" s="293"/>
      <c r="F7" s="145" t="s">
        <v>96</v>
      </c>
      <c r="G7" s="79" t="s">
        <v>17</v>
      </c>
      <c r="H7" s="80"/>
      <c r="I7" s="80"/>
      <c r="J7" s="80"/>
      <c r="K7" s="80"/>
    </row>
    <row r="8" spans="1:11">
      <c r="A8" s="222" t="str">
        <f>'1. Scorecard'!A31</f>
        <v>HCH-01-02</v>
      </c>
      <c r="B8" s="283" t="str">
        <f>'1. Scorecard'!B31</f>
        <v xml:space="preserve">Openable Windows </v>
      </c>
      <c r="C8" s="286">
        <v>1</v>
      </c>
      <c r="D8" s="286" t="s">
        <v>56</v>
      </c>
      <c r="E8" s="286" t="s">
        <v>70</v>
      </c>
      <c r="F8" s="146" t="s">
        <v>196</v>
      </c>
      <c r="G8" s="11" t="s">
        <v>17</v>
      </c>
      <c r="H8" s="10"/>
      <c r="I8" s="10"/>
      <c r="J8" s="10"/>
      <c r="K8" s="10"/>
    </row>
    <row r="9" spans="1:11">
      <c r="A9" s="222"/>
      <c r="B9" s="284"/>
      <c r="C9" s="287"/>
      <c r="D9" s="287"/>
      <c r="E9" s="287"/>
      <c r="F9" s="146" t="s">
        <v>254</v>
      </c>
      <c r="G9" s="11"/>
      <c r="H9" s="10"/>
      <c r="I9" s="10"/>
      <c r="J9" s="10"/>
      <c r="K9" s="10"/>
    </row>
    <row r="10" spans="1:11">
      <c r="A10" s="222"/>
      <c r="B10" s="284"/>
      <c r="C10" s="287"/>
      <c r="D10" s="287"/>
      <c r="E10" s="287"/>
      <c r="F10" s="146" t="s">
        <v>255</v>
      </c>
      <c r="G10" s="11"/>
      <c r="H10" s="10"/>
      <c r="I10" s="10"/>
      <c r="J10" s="10"/>
      <c r="K10" s="10"/>
    </row>
    <row r="11" spans="1:11">
      <c r="A11" s="222"/>
      <c r="B11" s="284"/>
      <c r="C11" s="287"/>
      <c r="D11" s="287"/>
      <c r="E11" s="287"/>
      <c r="F11" s="170" t="s">
        <v>256</v>
      </c>
      <c r="G11" s="11" t="s">
        <v>17</v>
      </c>
      <c r="H11" s="10"/>
      <c r="I11" s="10"/>
      <c r="J11" s="10"/>
      <c r="K11" s="10"/>
    </row>
    <row r="12" spans="1:11">
      <c r="A12" s="222"/>
      <c r="B12" s="285"/>
      <c r="C12" s="288"/>
      <c r="D12" s="288"/>
      <c r="E12" s="288"/>
      <c r="F12" s="147" t="s">
        <v>257</v>
      </c>
      <c r="G12" s="11" t="s">
        <v>17</v>
      </c>
      <c r="H12" s="10"/>
      <c r="I12" s="10"/>
      <c r="J12" s="10"/>
      <c r="K12" s="10"/>
    </row>
    <row r="13" spans="1:11" s="78" customFormat="1" ht="38.25" customHeight="1">
      <c r="A13" s="93" t="str">
        <f>'1. Scorecard'!A32</f>
        <v>HCH-01-03</v>
      </c>
      <c r="B13" s="99" t="str">
        <f>'1. Scorecard'!B32</f>
        <v>Illuminance Levels</v>
      </c>
      <c r="C13" s="82">
        <v>1</v>
      </c>
      <c r="D13" s="82" t="s">
        <v>56</v>
      </c>
      <c r="E13" s="82" t="s">
        <v>70</v>
      </c>
      <c r="F13" s="145" t="s">
        <v>197</v>
      </c>
      <c r="G13" s="79" t="s">
        <v>17</v>
      </c>
    </row>
    <row r="14" spans="1:11" ht="35.25" customHeight="1">
      <c r="A14" s="25" t="str">
        <f>'1. Scorecard'!A33</f>
        <v>HCH-01-04</v>
      </c>
      <c r="B14" s="69" t="s">
        <v>46</v>
      </c>
      <c r="C14" s="21">
        <v>1</v>
      </c>
      <c r="D14" s="21" t="s">
        <v>56</v>
      </c>
      <c r="E14" s="21" t="s">
        <v>70</v>
      </c>
      <c r="F14" s="148" t="s">
        <v>198</v>
      </c>
      <c r="G14" s="21" t="s">
        <v>17</v>
      </c>
    </row>
    <row r="15" spans="1:11" s="78" customFormat="1">
      <c r="A15" s="289" t="str">
        <f>'1. Scorecard'!A34</f>
        <v>HCH-02-01</v>
      </c>
      <c r="B15" s="296" t="s">
        <v>47</v>
      </c>
      <c r="C15" s="295">
        <v>1</v>
      </c>
      <c r="D15" s="295" t="s">
        <v>56</v>
      </c>
      <c r="E15" s="295" t="s">
        <v>70</v>
      </c>
      <c r="F15" s="145" t="s">
        <v>199</v>
      </c>
      <c r="G15" s="79" t="s">
        <v>17</v>
      </c>
    </row>
    <row r="16" spans="1:11" s="78" customFormat="1">
      <c r="A16" s="289"/>
      <c r="B16" s="296"/>
      <c r="C16" s="295"/>
      <c r="D16" s="295"/>
      <c r="E16" s="295"/>
      <c r="F16" s="145" t="s">
        <v>200</v>
      </c>
      <c r="G16" s="79" t="s">
        <v>17</v>
      </c>
    </row>
    <row r="17" spans="1:7">
      <c r="A17" s="232" t="str">
        <f>'1. Scorecard'!A35</f>
        <v>HCH-02-02</v>
      </c>
      <c r="B17" s="134" t="s">
        <v>236</v>
      </c>
      <c r="C17" s="135"/>
      <c r="D17" s="135"/>
      <c r="E17" s="135"/>
      <c r="F17" s="135"/>
      <c r="G17" s="136"/>
    </row>
    <row r="18" spans="1:7">
      <c r="A18" s="233"/>
      <c r="B18" s="65" t="s">
        <v>252</v>
      </c>
      <c r="C18" s="66">
        <v>1</v>
      </c>
      <c r="D18" s="66" t="s">
        <v>56</v>
      </c>
      <c r="E18" s="66" t="s">
        <v>70</v>
      </c>
      <c r="F18" s="148" t="s">
        <v>112</v>
      </c>
      <c r="G18" s="21" t="s">
        <v>17</v>
      </c>
    </row>
    <row r="19" spans="1:7">
      <c r="A19" s="233"/>
      <c r="B19" s="67" t="s">
        <v>253</v>
      </c>
      <c r="C19" s="68">
        <v>5</v>
      </c>
      <c r="D19" s="66" t="s">
        <v>56</v>
      </c>
      <c r="E19" s="66" t="s">
        <v>70</v>
      </c>
      <c r="F19" s="148" t="s">
        <v>201</v>
      </c>
      <c r="G19" s="21" t="s">
        <v>17</v>
      </c>
    </row>
    <row r="20" spans="1:7" s="78" customFormat="1" ht="33.75" customHeight="1">
      <c r="A20" s="165" t="str">
        <f>'1. Scorecard'!A36</f>
        <v>HCH-03-01</v>
      </c>
      <c r="B20" s="171" t="s">
        <v>159</v>
      </c>
      <c r="C20" s="79">
        <v>5</v>
      </c>
      <c r="D20" s="79" t="s">
        <v>56</v>
      </c>
      <c r="E20" s="79" t="s">
        <v>70</v>
      </c>
      <c r="F20" s="145" t="s">
        <v>202</v>
      </c>
      <c r="G20" s="79" t="s">
        <v>17</v>
      </c>
    </row>
    <row r="21" spans="1:7">
      <c r="C21" s="54">
        <f>SUM(C4:C12,C13:C16,C18:C20)</f>
        <v>16</v>
      </c>
      <c r="E21" s="54">
        <f>SUMIF(D4:D20,"Y",E4:E20)</f>
        <v>0</v>
      </c>
    </row>
  </sheetData>
  <mergeCells count="23">
    <mergeCell ref="E15:E16"/>
    <mergeCell ref="A17:A19"/>
    <mergeCell ref="A15:A16"/>
    <mergeCell ref="B15:B16"/>
    <mergeCell ref="C15:C16"/>
    <mergeCell ref="D15:D16"/>
    <mergeCell ref="A4:A7"/>
    <mergeCell ref="B4:B7"/>
    <mergeCell ref="C4:C7"/>
    <mergeCell ref="D4:D7"/>
    <mergeCell ref="E4:E7"/>
    <mergeCell ref="A8:A12"/>
    <mergeCell ref="B8:B12"/>
    <mergeCell ref="C8:C12"/>
    <mergeCell ref="D8:D12"/>
    <mergeCell ref="E8:E12"/>
    <mergeCell ref="A1:G1"/>
    <mergeCell ref="A2:A3"/>
    <mergeCell ref="B2:B3"/>
    <mergeCell ref="C2:C3"/>
    <mergeCell ref="D2:D3"/>
    <mergeCell ref="E2:E3"/>
    <mergeCell ref="F2:G2"/>
  </mergeCells>
  <conditionalFormatting sqref="G4">
    <cfRule type="expression" dxfId="15" priority="52">
      <formula>AND($D$4="Y", $G$4="No")</formula>
    </cfRule>
  </conditionalFormatting>
  <conditionalFormatting sqref="G5">
    <cfRule type="expression" dxfId="14" priority="35">
      <formula>AND($D$4="Y", $G$5="No")</formula>
    </cfRule>
  </conditionalFormatting>
  <conditionalFormatting sqref="G6">
    <cfRule type="expression" dxfId="13" priority="34">
      <formula>AND($D$4="Y", $G$6="No")</formula>
    </cfRule>
  </conditionalFormatting>
  <conditionalFormatting sqref="G7">
    <cfRule type="expression" dxfId="12" priority="33">
      <formula>AND($D$4="Y", $G$7="No")</formula>
    </cfRule>
  </conditionalFormatting>
  <conditionalFormatting sqref="G8:G10">
    <cfRule type="expression" dxfId="11" priority="32">
      <formula>AND($D$8="Y", $G$8="No")</formula>
    </cfRule>
  </conditionalFormatting>
  <conditionalFormatting sqref="G11">
    <cfRule type="expression" dxfId="10" priority="31">
      <formula>AND($D$8="Y", $G$11="No")</formula>
    </cfRule>
  </conditionalFormatting>
  <conditionalFormatting sqref="G12">
    <cfRule type="expression" dxfId="9" priority="28">
      <formula>AND($D$8="Y", $G$12="No")</formula>
    </cfRule>
  </conditionalFormatting>
  <conditionalFormatting sqref="G13">
    <cfRule type="expression" dxfId="8" priority="27">
      <formula>AND($D$13="Y", $G$13="No")</formula>
    </cfRule>
  </conditionalFormatting>
  <conditionalFormatting sqref="G14">
    <cfRule type="expression" dxfId="7" priority="23">
      <formula>AND($D$14="Y", $G$14="No")</formula>
    </cfRule>
  </conditionalFormatting>
  <conditionalFormatting sqref="G15">
    <cfRule type="expression" dxfId="6" priority="20">
      <formula>AND($D$15="Y", $G$15="No")</formula>
    </cfRule>
  </conditionalFormatting>
  <conditionalFormatting sqref="G16">
    <cfRule type="expression" dxfId="5" priority="19">
      <formula>AND($D$15="Y", $G$16="No")</formula>
    </cfRule>
  </conditionalFormatting>
  <conditionalFormatting sqref="G18">
    <cfRule type="expression" dxfId="4" priority="18">
      <formula>AND($D$18="Y", $G$18="No")</formula>
    </cfRule>
  </conditionalFormatting>
  <conditionalFormatting sqref="G19">
    <cfRule type="expression" dxfId="3" priority="16">
      <formula>AND($D$19="Y", $G$19="No")</formula>
    </cfRule>
  </conditionalFormatting>
  <conditionalFormatting sqref="G20">
    <cfRule type="expression" dxfId="2" priority="14">
      <formula>AND($D$20="Y", $G$20="No")</formula>
    </cfRule>
  </conditionalFormatting>
  <dataValidations count="9">
    <dataValidation type="list" allowBlank="1" showInputMessage="1" showErrorMessage="1" sqref="G18:G20 G4:G16" xr:uid="{5BB204C8-5AB2-4E92-BB56-E12F1C37D845}">
      <formula1>"Yes, No"</formula1>
    </dataValidation>
    <dataValidation type="list" allowBlank="1" showInputMessage="1" showErrorMessage="1" sqref="E20" xr:uid="{48263CF5-2E28-473A-A360-3C5C0FA4B3B2}">
      <formula1>IF($D$20="Y",Yes_5, No_5)</formula1>
    </dataValidation>
    <dataValidation type="list" allowBlank="1" showInputMessage="1" showErrorMessage="1" sqref="E18" xr:uid="{1AC1EC27-A9E5-4D94-9A86-DB38B91C3DAF}">
      <formula1>IF($D$18="Y", Yes_1, No_1)</formula1>
    </dataValidation>
    <dataValidation type="list" allowBlank="1" showInputMessage="1" showErrorMessage="1" sqref="E19" xr:uid="{B0FA1BC7-D95E-4315-A849-99CA5E6EF076}">
      <formula1>IF($D$19="Y",Yes_5, No_5)</formula1>
    </dataValidation>
    <dataValidation type="list" allowBlank="1" showInputMessage="1" showErrorMessage="1" sqref="E4:E7" xr:uid="{02BAEF0D-8A1C-4790-BCCF-8AA2F95A32ED}">
      <formula1>IF($D$4="Y", Yes_1, No_1)</formula1>
    </dataValidation>
    <dataValidation type="list" allowBlank="1" showInputMessage="1" showErrorMessage="1" sqref="E13" xr:uid="{A60C830F-A8C2-4952-8017-2152B39CFA1D}">
      <formula1>IF($D$13="Y", Yes_1, No_1)</formula1>
    </dataValidation>
    <dataValidation type="list" allowBlank="1" showInputMessage="1" showErrorMessage="1" sqref="E14" xr:uid="{0FFAC850-989B-4AA8-9CE5-8E33A7C0732A}">
      <formula1>IF($D$14="Y", Yes_1, No_1)</formula1>
    </dataValidation>
    <dataValidation type="list" allowBlank="1" showInputMessage="1" showErrorMessage="1" sqref="E15:E16" xr:uid="{CB7835DF-BBA9-4ED3-8484-5D1E7DD3C7E2}">
      <formula1>IF($D$15="Y", Yes_1, No_1)</formula1>
    </dataValidation>
    <dataValidation type="list" allowBlank="1" showInputMessage="1" showErrorMessage="1" sqref="E8:E12" xr:uid="{8E36E9FF-CDC6-4762-9536-69457506904E}">
      <formula1>IF($D$8="Y", Yes_1, No_1)</formula1>
    </dataValidation>
  </dataValidations>
  <pageMargins left="0.7" right="0.7" top="0.75" bottom="0.75" header="0.3" footer="0.3"/>
  <pageSetup scale="41" orientation="portrait" r:id="rId1"/>
  <headerFooter>
    <oddFooter>&amp;LCredit Summary ES V1.0 - Health, Comfort &amp; Happiness (PAM-FM-052)&amp;RRev 1.0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45AE9-E105-4906-816F-04F4E9FDEDEF}">
          <x14:formula1>
            <xm:f>'Pull Down List'!$B$2:$C$2</xm:f>
          </x14:formula1>
          <xm:sqref>D18 D4:D16</xm:sqref>
        </x14:dataValidation>
        <x14:dataValidation type="list" allowBlank="1" showInputMessage="1" showErrorMessage="1" xr:uid="{6C715606-23DC-4412-BA7E-C2B3613B5D5B}">
          <x14:formula1>
            <xm:f>'Pull Down List'!$K$2:$L$2</xm:f>
          </x14:formula1>
          <xm:sqref>D19:D20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C0642-52CA-49B4-9473-1921ABF0A88D}">
  <dimension ref="A1:K6"/>
  <sheetViews>
    <sheetView zoomScale="85" zoomScaleNormal="85" zoomScaleSheetLayoutView="70" workbookViewId="0">
      <selection activeCell="D20" sqref="D20"/>
    </sheetView>
  </sheetViews>
  <sheetFormatPr defaultRowHeight="15"/>
  <cols>
    <col min="1" max="1" width="8.85546875" customWidth="1"/>
    <col min="2" max="2" width="47" bestFit="1" customWidth="1"/>
    <col min="3" max="3" width="13.28515625" bestFit="1" customWidth="1"/>
    <col min="4" max="4" width="14.7109375" bestFit="1" customWidth="1"/>
    <col min="5" max="5" width="17.5703125" bestFit="1" customWidth="1"/>
    <col min="6" max="6" width="63.42578125" style="23" customWidth="1"/>
    <col min="7" max="7" width="23.7109375" bestFit="1" customWidth="1"/>
    <col min="8" max="10" width="9.140625" customWidth="1"/>
    <col min="11" max="11" width="12.5703125" customWidth="1"/>
  </cols>
  <sheetData>
    <row r="1" spans="1:11" s="83" customFormat="1" ht="18" customHeight="1">
      <c r="A1" s="297" t="s">
        <v>163</v>
      </c>
      <c r="B1" s="297"/>
      <c r="C1" s="297"/>
      <c r="D1" s="297"/>
      <c r="E1" s="297"/>
      <c r="F1" s="297"/>
      <c r="G1" s="297"/>
    </row>
    <row r="2" spans="1:11" ht="30" customHeight="1">
      <c r="A2" s="214" t="s">
        <v>9</v>
      </c>
      <c r="B2" s="214" t="s">
        <v>10</v>
      </c>
      <c r="C2" s="217" t="s">
        <v>234</v>
      </c>
      <c r="D2" s="215" t="s">
        <v>18</v>
      </c>
      <c r="E2" s="210" t="s">
        <v>212</v>
      </c>
      <c r="F2" s="214" t="s">
        <v>114</v>
      </c>
      <c r="G2" s="214"/>
      <c r="H2" s="10"/>
      <c r="I2" s="10"/>
      <c r="J2" s="10"/>
      <c r="K2" s="10"/>
    </row>
    <row r="3" spans="1:11" ht="30">
      <c r="A3" s="214"/>
      <c r="B3" s="214"/>
      <c r="C3" s="217"/>
      <c r="D3" s="216"/>
      <c r="E3" s="211"/>
      <c r="F3" s="101" t="s">
        <v>13</v>
      </c>
      <c r="G3" s="101" t="s">
        <v>42</v>
      </c>
      <c r="H3" s="10"/>
      <c r="I3" s="10"/>
      <c r="J3" s="10"/>
      <c r="K3" s="10"/>
    </row>
    <row r="4" spans="1:11" s="83" customFormat="1" ht="18.75" customHeight="1">
      <c r="A4" s="298" t="s">
        <v>211</v>
      </c>
      <c r="B4" s="299" t="s">
        <v>163</v>
      </c>
      <c r="C4" s="300" t="s">
        <v>24</v>
      </c>
      <c r="D4" s="301" t="s">
        <v>56</v>
      </c>
      <c r="E4" s="301" t="s">
        <v>70</v>
      </c>
      <c r="F4" s="149" t="s">
        <v>113</v>
      </c>
      <c r="G4" s="84" t="s">
        <v>17</v>
      </c>
      <c r="H4" s="85"/>
      <c r="I4" s="85"/>
      <c r="J4" s="85"/>
      <c r="K4" s="85"/>
    </row>
    <row r="5" spans="1:11" s="83" customFormat="1" ht="18.75" customHeight="1">
      <c r="A5" s="298"/>
      <c r="B5" s="299"/>
      <c r="C5" s="300"/>
      <c r="D5" s="301"/>
      <c r="E5" s="301"/>
      <c r="F5" s="149" t="s">
        <v>51</v>
      </c>
      <c r="G5" s="84" t="s">
        <v>17</v>
      </c>
      <c r="H5" s="85"/>
      <c r="I5" s="86" t="s">
        <v>11</v>
      </c>
      <c r="J5" s="85"/>
      <c r="K5" s="85"/>
    </row>
    <row r="6" spans="1:11">
      <c r="E6" s="54">
        <f>SUMIF(D4:D5,I5,E4:E5)</f>
        <v>0</v>
      </c>
    </row>
  </sheetData>
  <mergeCells count="12">
    <mergeCell ref="A4:A5"/>
    <mergeCell ref="B4:B5"/>
    <mergeCell ref="C4:C5"/>
    <mergeCell ref="D4:D5"/>
    <mergeCell ref="E4:E5"/>
    <mergeCell ref="A1:G1"/>
    <mergeCell ref="A2:A3"/>
    <mergeCell ref="B2:B3"/>
    <mergeCell ref="C2:C3"/>
    <mergeCell ref="D2:D3"/>
    <mergeCell ref="E2:E3"/>
    <mergeCell ref="F2:G2"/>
  </mergeCells>
  <conditionalFormatting sqref="G4">
    <cfRule type="expression" dxfId="1" priority="17">
      <formula>AND($D$4="Y", $G$4="No")</formula>
    </cfRule>
  </conditionalFormatting>
  <conditionalFormatting sqref="G5">
    <cfRule type="expression" dxfId="0" priority="18">
      <formula>AND($D$4="Y", $G$5="No")</formula>
    </cfRule>
  </conditionalFormatting>
  <dataValidations count="2">
    <dataValidation type="list" allowBlank="1" showInputMessage="1" showErrorMessage="1" sqref="G4:G5" xr:uid="{46A5F2A4-81B0-4DD1-A779-1DAE59AE1A0E}">
      <formula1>"Yes, No"</formula1>
    </dataValidation>
    <dataValidation type="list" allowBlank="1" showInputMessage="1" showErrorMessage="1" sqref="E4:E5" xr:uid="{74838435-FF89-4EC5-8B2B-D6A3F131C4A7}">
      <formula1>IF($D$4="Y",Yes_10, No_10)</formula1>
    </dataValidation>
  </dataValidations>
  <pageMargins left="0.7" right="0.7" top="0.75" bottom="0.75" header="0.3" footer="0.3"/>
  <pageSetup scale="41" orientation="portrait" r:id="rId1"/>
  <headerFooter>
    <oddFooter>&amp;LCredit Summary ES V1.0 - Innovations and Additions  (PAM-FM-052)&amp;RRev 1.0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6CCF5E-C8C2-49F6-AFC1-5FC941534B4C}">
          <x14:formula1>
            <xm:f>'Pull Down List'!$Q$2:$R$2</xm:f>
          </x14:formula1>
          <xm:sqref>D4:D5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19</vt:i4>
      </vt:variant>
    </vt:vector>
  </HeadingPairs>
  <TitlesOfParts>
    <vt:vector size="27" baseType="lpstr">
      <vt:lpstr>0. General Information</vt:lpstr>
      <vt:lpstr>1. Scorecard</vt:lpstr>
      <vt:lpstr>Pull Down List</vt:lpstr>
      <vt:lpstr>Sustainable Leadership and Lear</vt:lpstr>
      <vt:lpstr>Efficient Use of Resources</vt:lpstr>
      <vt:lpstr>Sustainable Campus Environment</vt:lpstr>
      <vt:lpstr>Health, Comfort &amp; Happiness</vt:lpstr>
      <vt:lpstr>Innovations and Additions</vt:lpstr>
      <vt:lpstr>No_1</vt:lpstr>
      <vt:lpstr>No_10</vt:lpstr>
      <vt:lpstr>No_2</vt:lpstr>
      <vt:lpstr>No_3</vt:lpstr>
      <vt:lpstr>No_5</vt:lpstr>
      <vt:lpstr>No_6</vt:lpstr>
      <vt:lpstr>'0. General Information'!Print_Area</vt:lpstr>
      <vt:lpstr>'1. Scorecard'!Print_Area</vt:lpstr>
      <vt:lpstr>'Efficient Use of Resources'!Print_Area</vt:lpstr>
      <vt:lpstr>'Health, Comfort &amp; Happiness'!Print_Area</vt:lpstr>
      <vt:lpstr>'Innovations and Additions'!Print_Area</vt:lpstr>
      <vt:lpstr>'Sustainable Campus Environment'!Print_Area</vt:lpstr>
      <vt:lpstr>'Sustainable Leadership and Lear'!Print_Area</vt:lpstr>
      <vt:lpstr>Yes_1</vt:lpstr>
      <vt:lpstr>Yes_10</vt:lpstr>
      <vt:lpstr>Yes_2</vt:lpstr>
      <vt:lpstr>Yes_3</vt:lpstr>
      <vt:lpstr>Yes_5</vt:lpstr>
      <vt:lpstr>Yes_6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Ho</dc:creator>
  <cp:lastModifiedBy>Carmen Cheng</cp:lastModifiedBy>
  <cp:lastPrinted>2022-10-13T03:12:47Z</cp:lastPrinted>
  <dcterms:created xsi:type="dcterms:W3CDTF">2021-08-29T10:33:55Z</dcterms:created>
  <dcterms:modified xsi:type="dcterms:W3CDTF">2022-10-13T03:12:55Z</dcterms:modified>
</cp:coreProperties>
</file>