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codeName="{C5BBEA04-B48B-DB03-FC8F-E18A6752861A}"/>
  <workbookPr codeName="ThisWorkbook" defaultThemeVersion="166925"/>
  <mc:AlternateContent xmlns:mc="http://schemas.openxmlformats.org/markup-compatibility/2006">
    <mc:Choice Requires="x15">
      <x15ac:absPath xmlns:x15ac="http://schemas.microsoft.com/office/spreadsheetml/2010/11/ac" url="C:\Users\lchan\Desktop\Nov\NDC Credit Summary Template\"/>
    </mc:Choice>
  </mc:AlternateContent>
  <xr:revisionPtr revIDLastSave="0" documentId="13_ncr:1_{B3308067-A9C2-4767-B695-4408771E8D33}" xr6:coauthVersionLast="47" xr6:coauthVersionMax="47" xr10:uidLastSave="{00000000-0000-0000-0000-000000000000}"/>
  <bookViews>
    <workbookView xWindow="-120" yWindow="-120" windowWidth="29040" windowHeight="15840" xr2:uid="{1E736C5C-32D5-44FD-9F63-46D5542FA379}"/>
  </bookViews>
  <sheets>
    <sheet name="Summary (NDC1.0)" sheetId="3" r:id="rId1"/>
    <sheet name="Credit Checklist" sheetId="1" r:id="rId2"/>
    <sheet name="Project Score Result" sheetId="2" r:id="rId3"/>
    <sheet name="Pull Down List" sheetId="4" state="hidden" r:id="rId4"/>
  </sheets>
  <externalReferences>
    <externalReference r:id="rId5"/>
  </externalReferences>
  <definedNames>
    <definedName name="_xlnm.Print_Area" localSheetId="1">'Credit Checklist'!$A$1:$H$195</definedName>
    <definedName name="_xlnm.Print_Area" localSheetId="2">'Project Score Result'!$1:$12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2" l="1"/>
  <c r="D5" i="2"/>
  <c r="D6" i="2"/>
  <c r="D7" i="2"/>
  <c r="D8" i="2"/>
  <c r="C4" i="2"/>
  <c r="F161" i="1" l="1"/>
  <c r="F113" i="1"/>
  <c r="F46" i="1"/>
  <c r="F82" i="1"/>
  <c r="F47" i="1"/>
  <c r="F45" i="1"/>
  <c r="AI2" i="4" l="1"/>
  <c r="AO5" i="4"/>
  <c r="AN5" i="4"/>
  <c r="AO4" i="4"/>
  <c r="AN4" i="4"/>
  <c r="AI4" i="4"/>
  <c r="AH4" i="4"/>
  <c r="AO3" i="4"/>
  <c r="AN3" i="4"/>
  <c r="AI3" i="4"/>
  <c r="AH3" i="4"/>
  <c r="AO2" i="4"/>
  <c r="AN2" i="4"/>
  <c r="AH2" i="4"/>
  <c r="AJ2" i="4" l="1"/>
  <c r="C10" i="2"/>
  <c r="F10" i="2" s="1"/>
  <c r="AP5" i="4" l="1"/>
  <c r="AP4" i="4"/>
  <c r="AP3" i="4"/>
  <c r="AP2" i="4"/>
  <c r="AP6" i="4" s="1"/>
  <c r="F189" i="1"/>
  <c r="F138" i="1"/>
  <c r="F81" i="1"/>
  <c r="F80" i="1"/>
  <c r="F112" i="1"/>
  <c r="F111" i="1"/>
  <c r="F137" i="1"/>
  <c r="F136" i="1"/>
  <c r="F160" i="1"/>
  <c r="F159" i="1"/>
  <c r="F188" i="1"/>
  <c r="F187" i="1"/>
  <c r="F139" i="1" l="1"/>
  <c r="F114" i="1"/>
  <c r="C9" i="2"/>
  <c r="F48" i="1"/>
  <c r="AK2" i="4"/>
  <c r="AL2" i="4" s="1"/>
  <c r="AK3" i="4"/>
  <c r="AJ3" i="4"/>
  <c r="AJ4" i="4"/>
  <c r="AK4" i="4"/>
  <c r="F83" i="1"/>
  <c r="F190" i="1"/>
  <c r="D9" i="2" s="1"/>
  <c r="F162" i="1"/>
  <c r="AL3" i="4" l="1"/>
  <c r="AL4" i="4"/>
  <c r="A10" i="2"/>
  <c r="A9" i="2"/>
  <c r="A8" i="2"/>
  <c r="A7" i="2"/>
  <c r="A6" i="2"/>
  <c r="A5" i="2"/>
  <c r="A4" i="2"/>
  <c r="AL5" i="4" l="1"/>
  <c r="B7" i="2"/>
  <c r="B5" i="2" l="1"/>
  <c r="B9" i="2" l="1"/>
  <c r="C8" i="2"/>
  <c r="B8" i="2"/>
  <c r="B6" i="2"/>
  <c r="B4" i="2"/>
  <c r="C7" i="2" l="1"/>
  <c r="C6" i="2"/>
  <c r="F5" i="2"/>
  <c r="C5" i="2"/>
  <c r="F7" i="2"/>
  <c r="F8" i="2"/>
  <c r="F9" i="2"/>
  <c r="F4" i="2" l="1"/>
  <c r="F6" i="2"/>
  <c r="F11" i="2" l="1"/>
  <c r="F12" i="2" s="1"/>
</calcChain>
</file>

<file path=xl/sharedStrings.xml><?xml version="1.0" encoding="utf-8"?>
<sst xmlns="http://schemas.openxmlformats.org/spreadsheetml/2006/main" count="888" uniqueCount="468">
  <si>
    <t>2. Credit Summary</t>
  </si>
  <si>
    <t>Section</t>
  </si>
  <si>
    <t>Credit Requirement</t>
  </si>
  <si>
    <t>Extent of Application</t>
    <phoneticPr fontId="0" type="noConversion"/>
  </si>
  <si>
    <t>Credit Attainable</t>
    <phoneticPr fontId="0" type="noConversion"/>
  </si>
  <si>
    <t>Credit Applicable</t>
    <phoneticPr fontId="0" type="noConversion"/>
  </si>
  <si>
    <t>Credit Anticipated</t>
    <phoneticPr fontId="0" type="noConversion"/>
  </si>
  <si>
    <t>Integrated Design &amp; Construction Management (IDCM)</t>
    <phoneticPr fontId="0" type="noConversion"/>
  </si>
  <si>
    <t>Y/N?</t>
    <phoneticPr fontId="0" type="noConversion"/>
  </si>
  <si>
    <t>Sustainability Champions - Project</t>
  </si>
  <si>
    <t>Required</t>
  </si>
  <si>
    <t>Y</t>
  </si>
  <si>
    <t>Required</t>
    <phoneticPr fontId="0" type="noConversion"/>
  </si>
  <si>
    <t>Timber Used for Temporary Works</t>
    <phoneticPr fontId="0" type="noConversion"/>
  </si>
  <si>
    <t>Sustainability Champions - Design</t>
  </si>
  <si>
    <t>1B</t>
    <phoneticPr fontId="0" type="noConversion"/>
  </si>
  <si>
    <t>B</t>
    <phoneticPr fontId="0" type="noConversion"/>
  </si>
  <si>
    <t>Integrated Design Process</t>
  </si>
  <si>
    <t>Life Cycle Costing</t>
    <phoneticPr fontId="0" type="noConversion"/>
  </si>
  <si>
    <t>Commissioning</t>
    <phoneticPr fontId="0" type="noConversion"/>
  </si>
  <si>
    <t>Sustainability Champions - Construction</t>
    <phoneticPr fontId="0" type="noConversion"/>
  </si>
  <si>
    <t>Measures to Reduce Site Emissions</t>
    <phoneticPr fontId="0" type="noConversion"/>
  </si>
  <si>
    <t>Construction and Demolition Waste Recycling</t>
    <phoneticPr fontId="0" type="noConversion"/>
  </si>
  <si>
    <t>Construction IAQ Management</t>
    <phoneticPr fontId="0" type="noConversion"/>
  </si>
  <si>
    <t>Digital Facility Management Interface</t>
    <phoneticPr fontId="0" type="noConversion"/>
  </si>
  <si>
    <t>1B</t>
  </si>
  <si>
    <t>Document Management System</t>
    <phoneticPr fontId="0" type="noConversion"/>
  </si>
  <si>
    <t>BIM Integration</t>
    <phoneticPr fontId="0" type="noConversion"/>
  </si>
  <si>
    <t>Credit Applicable:</t>
    <phoneticPr fontId="0" type="noConversion"/>
  </si>
  <si>
    <t>Credit Anticipated:</t>
    <phoneticPr fontId="0" type="noConversion"/>
  </si>
  <si>
    <t>Bonus Anticipated:</t>
    <phoneticPr fontId="0" type="noConversion"/>
  </si>
  <si>
    <t>Percentage of Credits Achieved:</t>
  </si>
  <si>
    <t>Sustainable Site (SS)</t>
    <phoneticPr fontId="0" type="noConversion"/>
  </si>
  <si>
    <t>Biodiversity Enhancement</t>
  </si>
  <si>
    <t>Urban Heat Island Mitigation</t>
    <phoneticPr fontId="0" type="noConversion"/>
  </si>
  <si>
    <t>2B</t>
  </si>
  <si>
    <t>Outdoor Thermal Comfort</t>
    <phoneticPr fontId="0" type="noConversion"/>
  </si>
  <si>
    <t>Stormwater Management</t>
    <phoneticPr fontId="0" type="noConversion"/>
  </si>
  <si>
    <t>Design for Climate Change Adaptation</t>
    <phoneticPr fontId="0" type="noConversion"/>
  </si>
  <si>
    <t>Materials and Waste (MW)</t>
    <phoneticPr fontId="0" type="noConversion"/>
  </si>
  <si>
    <t>Minimum Waste Handling Facilities</t>
    <phoneticPr fontId="0" type="noConversion"/>
  </si>
  <si>
    <t>Building Re-use</t>
    <phoneticPr fontId="0" type="noConversion"/>
  </si>
  <si>
    <t>3B</t>
    <phoneticPr fontId="0" type="noConversion"/>
  </si>
  <si>
    <t>Sustainable Forest Products</t>
    <phoneticPr fontId="0" type="noConversion"/>
  </si>
  <si>
    <t>Recycled Materials</t>
    <phoneticPr fontId="0" type="noConversion"/>
  </si>
  <si>
    <t>Ozone Depleting Substances</t>
    <phoneticPr fontId="0" type="noConversion"/>
  </si>
  <si>
    <t>Regional Materials</t>
    <phoneticPr fontId="0" type="noConversion"/>
  </si>
  <si>
    <t>Use of Green Products</t>
    <phoneticPr fontId="0" type="noConversion"/>
  </si>
  <si>
    <t>Life Cycle Assessment</t>
    <phoneticPr fontId="0" type="noConversion"/>
  </si>
  <si>
    <t>Energy Use (EU)</t>
  </si>
  <si>
    <t>Minimum Energy Performance</t>
  </si>
  <si>
    <t>Metering and Monitoring</t>
    <phoneticPr fontId="0" type="noConversion"/>
  </si>
  <si>
    <t>Renewable and Alternative Energy Systems</t>
  </si>
  <si>
    <t>Water Use (WU)</t>
  </si>
  <si>
    <t>Annual Water Use</t>
    <phoneticPr fontId="0" type="noConversion"/>
  </si>
  <si>
    <t>Water Efficient Irrigation</t>
    <phoneticPr fontId="0" type="noConversion"/>
  </si>
  <si>
    <t>Water Leakage Detection</t>
    <phoneticPr fontId="0" type="noConversion"/>
  </si>
  <si>
    <t>Cooling Tower Water</t>
    <phoneticPr fontId="0" type="noConversion"/>
  </si>
  <si>
    <t>Effluent Discharge to Foul Sewers</t>
    <phoneticPr fontId="0" type="noConversion"/>
  </si>
  <si>
    <t>Health and Wellbeing (HWB)</t>
    <phoneticPr fontId="0" type="noConversion"/>
  </si>
  <si>
    <t xml:space="preserve"> </t>
  </si>
  <si>
    <t>Minimum Ventilation Performance</t>
  </si>
  <si>
    <t>Inclusive Design</t>
    <phoneticPr fontId="0" type="noConversion"/>
  </si>
  <si>
    <t>Enhanced Ventilation</t>
    <phoneticPr fontId="0" type="noConversion"/>
  </si>
  <si>
    <t>Acoustic and Noise</t>
    <phoneticPr fontId="0" type="noConversion"/>
  </si>
  <si>
    <t>Indoor Vibration</t>
    <phoneticPr fontId="0" type="noConversion"/>
  </si>
  <si>
    <t>Thermal Comfort</t>
    <phoneticPr fontId="0" type="noConversion"/>
  </si>
  <si>
    <t>Artificial Lighting</t>
    <phoneticPr fontId="0" type="noConversion"/>
  </si>
  <si>
    <t>Biological Contamination</t>
    <phoneticPr fontId="0" type="noConversion"/>
  </si>
  <si>
    <t>Innovations and Additions (IA)</t>
  </si>
  <si>
    <t>10B</t>
    <phoneticPr fontId="0" type="noConversion"/>
  </si>
  <si>
    <t>Innovations and Additions</t>
    <phoneticPr fontId="0" type="noConversion"/>
  </si>
  <si>
    <t>All DCs</t>
  </si>
  <si>
    <t>3B</t>
  </si>
  <si>
    <t>Best Practice on Material Usage</t>
  </si>
  <si>
    <t>MW 8</t>
  </si>
  <si>
    <t>Air Management System</t>
  </si>
  <si>
    <t>Cooling System Efficiency</t>
  </si>
  <si>
    <t>Smart Water Metering</t>
  </si>
  <si>
    <t>Indoor Air Quality</t>
  </si>
  <si>
    <t>B</t>
  </si>
  <si>
    <t>Category</t>
  </si>
  <si>
    <t>Applicable Credits 
(A)</t>
  </si>
  <si>
    <t>Achieved Credits 
(B)</t>
  </si>
  <si>
    <t>% of Achieved Credit 
(C)</t>
  </si>
  <si>
    <t>Category Weighting 
(D)</t>
  </si>
  <si>
    <t>Weighted Achieved Score 
(E)</t>
  </si>
  <si>
    <t>Overall Score</t>
  </si>
  <si>
    <t>Overall Rating</t>
  </si>
  <si>
    <t>Best Practice on Energy Use</t>
  </si>
  <si>
    <t xml:space="preserve">IDCM-00-P1 </t>
  </si>
  <si>
    <t>IDCM-00-P2</t>
  </si>
  <si>
    <t xml:space="preserve">Environmental Management Plan </t>
  </si>
  <si>
    <t xml:space="preserve">Prerequisite achieved for demonstrating that an accredited BEAM Professional (BEAM Pro) with a valid credential for BEAM Plus New Data Centres is engaged as the Project BEAM Pro of the consultant team. </t>
  </si>
  <si>
    <t>IDCM-00-P3</t>
  </si>
  <si>
    <t>IDCM-01-01</t>
  </si>
  <si>
    <t>IDCM-01-02</t>
  </si>
  <si>
    <t>Complimentary Certification</t>
  </si>
  <si>
    <t>All DC</t>
  </si>
  <si>
    <t>IDCM-01-03</t>
  </si>
  <si>
    <t>1 credit point for organising at least one multi-disciplinary design charrette to formulate passive and active design strategies in the conceptual/ schematic design stage.</t>
  </si>
  <si>
    <t>(b) Early Design Consideration of Buildability/ Constructability
1 credit point for early design consideration of buildability to ease construction and save on-site materials/ labour before completion of the design development stage.</t>
  </si>
  <si>
    <t>(c) Design Consideration for Operation and Maintenance
1 credit point for design consideration of the long-term operation and maintenance needs of the DC and its engineering services.</t>
  </si>
  <si>
    <t>IDCM-01-04</t>
  </si>
  <si>
    <t>IDCM-01-05</t>
  </si>
  <si>
    <t>IDCM-02-01</t>
  </si>
  <si>
    <t>(b) Minimisation of Construction Noise
1 credit point for providing adequate monitoring and mitigation measures to minimise noise pollution to host building users and neighbouring occupants during construction and fit-out activities.</t>
  </si>
  <si>
    <t>IDCM-02-03</t>
  </si>
  <si>
    <t>1 to 2 additional Bonus credit points for recycling at least 30% or 60% of demolition waste.</t>
  </si>
  <si>
    <t>(b) Construction Waste Recycling
1 credit point for demonstrating compliance with the Waste Management Plan and the application of proactive waste management provisions during construction (foundation to be included, if any); and recycling at least 15% of construction waste (foundation waste to be included, if any).</t>
  </si>
  <si>
    <t>IDCM-02-04</t>
  </si>
  <si>
    <t>1 credit point for implementing a Construction IAQ Management Plan, undertaking a building ‘flush out’ or ‘bake out’, and replacement of all filters prior to occupancy.</t>
  </si>
  <si>
    <t>All DC requiring demolition which are under the Applicant’s control</t>
  </si>
  <si>
    <t>IDCM-02-05</t>
  </si>
  <si>
    <t>Considerate Construction</t>
  </si>
  <si>
    <t>This credit head is not applicable under BEAM Plus NDC.</t>
  </si>
  <si>
    <t>IDCM-02-06</t>
  </si>
  <si>
    <t>1 credit point for providing a fully documented Operations and Maintenance Manual and Energy Management Manual.</t>
  </si>
  <si>
    <t>2 credit points for demonstrating (a) the appointment of commissioning authority (CxA) before tender stage and (b) providing a commissioning plan.</t>
  </si>
  <si>
    <t>1 credit point for providing a commissioning review report before construction as described in part (c).</t>
  </si>
  <si>
    <t>1 credit point for providing commissioning reports as described in part (d).</t>
  </si>
  <si>
    <t>IDCM-02-07</t>
  </si>
  <si>
    <t>1 credit point for providing training for operations and maintenance staff to the minimum specified; and demonstrating that adequate maintenance facilities are provided for chemical storage and mixing.</t>
  </si>
  <si>
    <t xml:space="preserve">All DC
</t>
  </si>
  <si>
    <t>IDCM-03-01</t>
  </si>
  <si>
    <t>1 Bonus credit point for providing a digital interface in addition to the project design metering provision for future DC facility management team to review the building operation performance.</t>
  </si>
  <si>
    <t>IDCM-03-02</t>
  </si>
  <si>
    <t>(a) Project Team Document Management 
1 credit point for demonstrating the use of document management systems within the design team.</t>
  </si>
  <si>
    <t>(b) Facility Management Team Document Management 
1 additional Bonus credit point for demonstrating the use of document management platform by the DC owner or DC management company.</t>
  </si>
  <si>
    <t>IDCM-03-03</t>
  </si>
  <si>
    <t>Occupant Engagement Platform</t>
  </si>
  <si>
    <t>1 Bonus credit point for providing a digital platform to engage building occupants.</t>
  </si>
  <si>
    <t>IDCM-03-04</t>
  </si>
  <si>
    <t>1 additional Bonus credit point for coordinated use of BIM among the design team and the contractors.</t>
  </si>
  <si>
    <t>(a) Coordinated Use of BIM with Design Teams and Construction Teams
1 credit point for the coordinated use of BIM among the design team.</t>
  </si>
  <si>
    <t>IDCM-04-01</t>
  </si>
  <si>
    <t>Design for Engagement and Education on Green Buildings</t>
  </si>
  <si>
    <t>1 credit point for providing any 2 education elements from the following list of green building design measures and provisions accredited by BEAM Plus and implemented in the project. The Project must achieve a rating of Bronze or above.</t>
  </si>
  <si>
    <t>SS-00-P1</t>
  </si>
  <si>
    <t>Minimum Landscaping Requirements</t>
  </si>
  <si>
    <t>This Prerequisite is not applicable under BEAM Plus NDC.</t>
  </si>
  <si>
    <t>SS-01-01</t>
  </si>
  <si>
    <t>Pedestrian-oriented and Low Carbon Transport</t>
  </si>
  <si>
    <t>(a) Accessibility to Public Transport
1 credit point for achieving Accessibility Index of 15 or more for all buildings of a development.</t>
  </si>
  <si>
    <t>1 additional Bonus credit point for 100% achievement.</t>
  </si>
  <si>
    <t>(c) Cycling Facilities and Network Integration
1 Bonus credit point for providing cycling facilities within the Site and integrating with the public cycling network if a public cycling network exists or has been planned nearby.</t>
  </si>
  <si>
    <t>(d) Charging Facilities for Electric Vehicle (EV)
1 Bonus credit point for providing EV medium chargers for at least 50% of all parking spaces and EV charging-enabling for all parking spaces (including visitor car parks).</t>
  </si>
  <si>
    <t>SS-01-02</t>
  </si>
  <si>
    <t>Neighbourhood Amenities</t>
  </si>
  <si>
    <t>1 credit point where adequate amenities for building users are located within the site or 1,000m walking distance/ an equivalent horizontal commuting time from the site entrance(s).</t>
  </si>
  <si>
    <t>SS-01-03</t>
  </si>
  <si>
    <t>Building Design for Sustainable Urbanism</t>
  </si>
  <si>
    <t>SS-01-04</t>
  </si>
  <si>
    <t>Neighbourhood Daylight Access</t>
  </si>
  <si>
    <t>1 credit point for the designs which the access to daylight of neighbouring sensitive buildings is maintained to the prescribed levels.</t>
  </si>
  <si>
    <t>Noise Control for Building Equipment</t>
  </si>
  <si>
    <t>Whole building DC developments</t>
  </si>
  <si>
    <t>1 credit point for demonstrating that the level of the intruding noise at the facade of potential noise sensitive receivers is in compliance with the criteria recommended in the Technical Memorandum for the Assessment of Noise from Places Other than Domestic Premises, Public Places or Construction Sites.</t>
  </si>
  <si>
    <t>SS-01-05</t>
  </si>
  <si>
    <t>SS-02-01</t>
  </si>
  <si>
    <t>Light Pollution Control</t>
  </si>
  <si>
    <t>1 credit point for demonstrating that the obtrusive light from exterior lighting meets the specified performance for the environmental zone in which the building development is located.</t>
  </si>
  <si>
    <t>SS-02-02</t>
  </si>
  <si>
    <t>All whole building DC development sites with tree except brownfield or sites on reclaimed land</t>
  </si>
  <si>
    <t>(b) Enhancement of Biodiversity
1 Bonus credit point for preparing a manual on biodiversity-friendly landscape maintenance, PLUS adopting measures to increase diversity and complexity of planting for enhancing the biodiversity of the site.</t>
  </si>
  <si>
    <t xml:space="preserve">All whole building DC development sites with adjacent areas of medium or high ecological value </t>
  </si>
  <si>
    <t>1 credit point for demonstrating compliance with prescribed requirements of the SBD Guidelines as promulgated in the PNAP APP-152; and</t>
  </si>
  <si>
    <t>1 additional Bonus credit point for demonstrating with relevant prescriptive requirements with enhanced performances.</t>
  </si>
  <si>
    <t>(b) Tree Coverage
2 to 3 Bonus credit points for demonstrating that at least 10% or 20% of the total Site Area is provided with tree coverage.</t>
  </si>
  <si>
    <t>(c) Air Ventilation Assessment (AVA)
For conducting an AVA by wind tunnel or Computational Fluid Dynamics (CFD) according to the prevailing AVA methodology introduced by the Government demonstrating that better or equivalent ventilation performances than a baseline case:
1 credit point for demonstrating annual wind condition.</t>
  </si>
  <si>
    <t>1 credit point for demonstrating summer wind condition.</t>
  </si>
  <si>
    <t>SS-03-01</t>
  </si>
  <si>
    <t>SS-03-02</t>
  </si>
  <si>
    <t>Immediate Neighbourhood Wind Environment</t>
  </si>
  <si>
    <t>1 credit point for demonstrating that no pedestrian areas will be subject to excessive wind velocities caused by amplification due to the site layout design and/ or building design.</t>
  </si>
  <si>
    <t>SS-03-03</t>
  </si>
  <si>
    <t>SS-04-01</t>
  </si>
  <si>
    <t>1 credit point for demonstrating that adequate stormwater management design measures have been provided to cater the total volume of runoff for one hour corresponding to a design rainfall of at least 30mm/event for the site in its post-developed conditions.</t>
  </si>
  <si>
    <t>1 additional Bonus credit point for the adopted measures that are able to cater at least 40mm/event for the site in its post-developed conditions.</t>
  </si>
  <si>
    <t>SS-04-02</t>
  </si>
  <si>
    <t>1 additional Bonus credit point for including quantitative calculation to support the resilience design which is technically eligible and cost effective.</t>
  </si>
  <si>
    <t>MW-00-P1</t>
  </si>
  <si>
    <t>Prerequisite achieved for meeting minimum provisions of waste recycle facilities for the collection, sorting, storage, recycling (recovered material) and disposal (waste).</t>
  </si>
  <si>
    <t>MW-01-01</t>
  </si>
  <si>
    <t>MW-01-02</t>
  </si>
  <si>
    <t>Modular and Standardised Design</t>
  </si>
  <si>
    <t>MW-01-03</t>
  </si>
  <si>
    <t>MW-01-04</t>
  </si>
  <si>
    <t>Prefabrication</t>
  </si>
  <si>
    <t xml:space="preserve">Design for Durability and Resilience
</t>
  </si>
  <si>
    <t>1 credit point for demonstrating at least 50% of all timber and composite timber products used for DC are from sustainable sources/ recycled timber.</t>
  </si>
  <si>
    <t>1 additional bonus credit point for 90% or more.</t>
  </si>
  <si>
    <t>MW-02-01</t>
  </si>
  <si>
    <t>MW-02-02</t>
  </si>
  <si>
    <t>1 additional Bonus credit point for compliance with all the listed building components.</t>
  </si>
  <si>
    <t>2 additional Bonus credit points for achieving 50% or more of all materials used for the listed building components are materials with recycled content.</t>
  </si>
  <si>
    <t>(a) Refrigerants
1 credit point for the use of refrigerants with a value less than or equal to the threshold of the combined contribution to ozone depletion and global warming potentials using the specified equation.</t>
  </si>
  <si>
    <t>(b) Ozone Depleting Materials
1 credit for the use of products in the building fabric and services that avoid using ozone depleting substances in their manufacture, composition or use.</t>
  </si>
  <si>
    <t>MW-02-03</t>
  </si>
  <si>
    <t xml:space="preserve">MW-02-04	</t>
  </si>
  <si>
    <t>1 credit point for the use of regional materials meeting prescribed requirement, which contribute at least 10% of all building materials used in the project.</t>
  </si>
  <si>
    <t>1 to 2 additional Bonus credit points for at least 20% or 50%.</t>
  </si>
  <si>
    <t>MW-02-05</t>
  </si>
  <si>
    <t>(a) Certified Green Products
1 or 2 credit points for having at least 5% certified green products in 1 or 2 of the listed categories (i.e., outside surface works, building façade and structures, interior non-structural components, and building services components).</t>
  </si>
  <si>
    <t>1 or 2 additional Bonus credit points for having at least 5% or 25% of certified green products under Construction Industry Council (CIC) Green Product Certification in 1 of the listed categories (outside surface works, building façade and structures, interior non-structural components, and building services components).</t>
  </si>
  <si>
    <t>(b) Rapidly Renewable Materials
1 or 2 Bonus credit points for 5% or 25% of all building materials/ products of interior non-structural components in the project is rapidly renewable materials.</t>
  </si>
  <si>
    <t>MW-03-01</t>
  </si>
  <si>
    <t>Adaptability and Deconstruction</t>
  </si>
  <si>
    <t>Enhanced Waste Handling Facilities</t>
  </si>
  <si>
    <t>MW-03-02</t>
  </si>
  <si>
    <t>(a) Additional Recyclables Collection
1 credit point for the provision of facilities for collection, sorting, storage and disposal of 2 other recyclable streams in addition to those described in MW-00-P1.</t>
  </si>
  <si>
    <t>(b) Additional Facility Provisions to Enable enhanced Municipal Solid Waste (MSW) Charing Scheme
1 credit point for additional facilities for collection, sorting, storage and disposal of recyclables in addition to those described in MW-00-P1 and MW-03-02 part (a).</t>
  </si>
  <si>
    <t>(c) Waste Treatment Equipment
1 Bonus credit point for providing at least one set of waste treatment equipment.</t>
  </si>
  <si>
    <t>(d) Alternatives to Recycling Facilities 
1 Bonus credit point for providing alternative means of waste collection systems.</t>
  </si>
  <si>
    <t>MW-04-01</t>
  </si>
  <si>
    <t>2 credit points for demonstrating the adoption of at least 4 best practices relating to the efficient use of materials as mentioned in the Green Data Centre Practice Guide published by BEAM Society Limited (BSL).</t>
  </si>
  <si>
    <t>EU-00-P1</t>
  </si>
  <si>
    <t>EU-01-01</t>
  </si>
  <si>
    <t>Low Carbon Passive Design</t>
  </si>
  <si>
    <t>EU-01-02</t>
  </si>
  <si>
    <t>Predicted Power Usage Effectiveness (PUE)
Demonstrate and quantify the proposed DC energy performance operating under Hong Kong climatic conditions at 75% of the design IT load and express them in terms of Power Usage Effectiveness (PUE).
1 to 15 credit points for design PUE value between 1.77 and 1.52.</t>
  </si>
  <si>
    <t>1 to 2 additional Bonus credit points for design PUE value lower than 1.5 and 1.4, respectively.</t>
  </si>
  <si>
    <t>Peak Electricity Demand Reduction</t>
  </si>
  <si>
    <t>EU-01-03</t>
  </si>
  <si>
    <t>EU-01-04</t>
  </si>
  <si>
    <t xml:space="preserve">(a) Fundamental Metering and Monitoring
1 credit point for providing energy monitoring system for equipment and systems in spaces.
</t>
  </si>
  <si>
    <t>b) Metering and monitoring for PUE
1 credit point for energy metering to provide total facility power and energy usage and total IT equipment power and energy at the output of Power Distribution Units (PDUs) for determining instantaneous and average PUE data at Level 2.</t>
  </si>
  <si>
    <t>1 additional Bonus credit point for providing metering that allows monitoring of individual IT equipment output at data hall racks for determining Level 3 PUE.</t>
  </si>
  <si>
    <t>EU-02-01</t>
  </si>
  <si>
    <t>(a) Solar Energy Feasibility Study
1 credit point for evaluating the building roof’s potential for harnessing solar energy.</t>
  </si>
  <si>
    <t>EU-03-01</t>
  </si>
  <si>
    <t>EU-03-02</t>
  </si>
  <si>
    <t>Air-Conditioning Units</t>
  </si>
  <si>
    <t>Clothes Drying Facilities</t>
  </si>
  <si>
    <t>EU-03-03</t>
  </si>
  <si>
    <t>Energy Efficient Appliances</t>
  </si>
  <si>
    <t>DC with operational control over the IT Equipment.</t>
  </si>
  <si>
    <t>EU-03-04</t>
  </si>
  <si>
    <t xml:space="preserve">EU-03-05	</t>
  </si>
  <si>
    <t>1 to 2 credit points for demonstrating the total air flow efficiency of the air distribution system serving all data hall, from supply to return, is of 0.9 kW/m³/s and 0.8 kW/m³/s, respectively.</t>
  </si>
  <si>
    <t>EU-04-01</t>
  </si>
  <si>
    <t>WU-00-P1</t>
  </si>
  <si>
    <t>Minimum Water Saving Performance</t>
  </si>
  <si>
    <t>This prerequisite is not applicable under BEAM Plus NDC.</t>
  </si>
  <si>
    <t>1 additional Bonus credit point for demonstrating that the use of water efficient devices leads to an estimated annual saving of 40%.</t>
  </si>
  <si>
    <t>1 to 3 credit points for demonstrating that the use of water efficient devices leads to an estimated annual saving of 20%, 25% or 30%.</t>
  </si>
  <si>
    <t>WU-01-01</t>
  </si>
  <si>
    <t>1 additional Bonus credit point for achieving 100% reduction.</t>
  </si>
  <si>
    <t>WU-01-02</t>
  </si>
  <si>
    <t>1 to 2 credit points for reducing 25% or 50% of potable water consumption for irrigation in comparison with the baseline.</t>
  </si>
  <si>
    <t>WU-01-03</t>
  </si>
  <si>
    <t>Water Efficient Appliances</t>
  </si>
  <si>
    <t>WU-01-05</t>
  </si>
  <si>
    <t>Twin Tank System</t>
  </si>
  <si>
    <t>1 credit point for providing twin tank for potable water supply system and flushing water supply system.</t>
  </si>
  <si>
    <t>All DC (including DC with centralised/ shared tank that is outside the assessment boundary)</t>
  </si>
  <si>
    <t>1 credit point for reducing fresh water consumption by installing water treatment system which can achieve minimum 7 cycles of concentration with acceptable water quality.</t>
  </si>
  <si>
    <t>WU-01-06</t>
  </si>
  <si>
    <t>1 additional Bonus credit point for 8 or more cycles of concentration with acceptable water quality.</t>
  </si>
  <si>
    <t>All DC with cooling tower using potable water as make up water</t>
  </si>
  <si>
    <t>WU-02-01</t>
  </si>
  <si>
    <t>1 credit point for demonstrating a reduction in annual sewage volumes by 20% or more.</t>
  </si>
  <si>
    <t>WU-03-01</t>
  </si>
  <si>
    <t>(a) Harvested Rainwater
1 credit point for harvesting of rainwater that achieves a reduction of 5% or more in the consumption of potable water.</t>
  </si>
  <si>
    <t>(b) Recycled Grey Water 
1 credit point for recycling grey water that achieves a reduction of 5% or more in the consumption of potable water.</t>
  </si>
  <si>
    <t>1 credit point for provision of permanent smart water meter for cooling towers water use and indoor plumbing fixtures and fittings, 
and
at least 2 of the other water systems, which are able to display metered data, treading of water consumption and relevant parameters.</t>
  </si>
  <si>
    <t>HWB-00-P1</t>
  </si>
  <si>
    <t>HWB-01-01</t>
  </si>
  <si>
    <t>Healthy and Active Living</t>
  </si>
  <si>
    <t>1 Bonus credit point for scoring at least 3 items of all applicable design measures for healthy and active living.</t>
  </si>
  <si>
    <t>HWB-01-02</t>
  </si>
  <si>
    <t>Biophilic Design</t>
  </si>
  <si>
    <t>HWB-02-01</t>
  </si>
  <si>
    <t>HWB-03-01</t>
  </si>
  <si>
    <t>HWB-03-02</t>
  </si>
  <si>
    <t>Waste Odour Control</t>
  </si>
  <si>
    <t>HWB-03-03</t>
  </si>
  <si>
    <t xml:space="preserve">(b) Noise Isolation
1 credit point for demonstrating airborne noise isolation between rooms, spaces and premises fulfils the prescribed criteria.
</t>
  </si>
  <si>
    <t>(c) Background Noise
1 credit point for demonstrating background noise levels within the prescribed criteria (including traffic noise and external building service equipment that are within the project boundary).</t>
  </si>
  <si>
    <t>1 credit point for demonstrating vibration levels not exceeding the prescribed criteria.</t>
  </si>
  <si>
    <t>HWB-03-04</t>
  </si>
  <si>
    <t>HWB-03-05</t>
  </si>
  <si>
    <t>For Option 2:
1 additional bonus credit point for achieving Excellent Class.</t>
  </si>
  <si>
    <t>(b) Temperature Performance in Normally Occupied Areas
1 credit point for sustaining the air temperature at the design value within ±1.5°C when air side system in normally occupied areas is operating at steady state under normal occupied periods.</t>
  </si>
  <si>
    <t>(a) Temperature Performance in Data Halls
1 credit point for sustaining the air temperature at the design value within ±2.0°C when air side system in data halls is operating at steady state.</t>
  </si>
  <si>
    <t>(a) Artificial lighting in Data halls
1 credit point for achieving the prescribed lighting performance in Data halls.</t>
  </si>
  <si>
    <t>(b) Artificial lighting in normally occupied spaces, not normally occupied spaces and unoccupied spaces 
1 credit point for achieving the prescribed lighting performance in normally occupied spaces, not normally occupied spaces and unoccupied spaces.</t>
  </si>
  <si>
    <t>HWB-03-06</t>
  </si>
  <si>
    <t>HWB-03-07</t>
  </si>
  <si>
    <t>HWB-03-08</t>
  </si>
  <si>
    <t>HWB-03-09</t>
  </si>
  <si>
    <t>Daylight</t>
  </si>
  <si>
    <t xml:space="preserve">IA-01-01	</t>
  </si>
  <si>
    <t>Max. 10 Bonus</t>
  </si>
  <si>
    <t>(b) BEAM Plus Interiros (BI)
1 Bonus credit point for preparing the Project for BEAM Plus Interiors (BI) certification.</t>
  </si>
  <si>
    <t>(c) BEAM Plus Existing Data Centres (EDC)
1 Bonus credit point for preparing the Project for BEAM Plus Existing Data Centres (EDC) certification.</t>
  </si>
  <si>
    <t>1 credit point for conducting life cycle costing for active systems.</t>
  </si>
  <si>
    <t>22+16B</t>
  </si>
  <si>
    <t>12+16B</t>
  </si>
  <si>
    <t>12+15B</t>
  </si>
  <si>
    <t>1 to 3 Bonus credit points for the reuse of at least 20%, 40% or 90% (by mass or volume) of existing structures (sub-structure and superstructure).</t>
  </si>
  <si>
    <t>35+3B</t>
  </si>
  <si>
    <t>(a) Use of Efficient UPS
1 credit point for demonstrating that the Uninterruptible Power Supplies (UPS) is procured in accordance with certified energy efficient products scheme.</t>
  </si>
  <si>
    <t>12+2B</t>
  </si>
  <si>
    <t>(b) Weather Protection &amp; Family Friendly Facilities
1 Bonus credit point for providing prescribed weather protection and at least 2 family friendly facilities features.</t>
  </si>
  <si>
    <t>(a) Universal Accessibility
1 credit point for providing at least 5 applicable enhanced provisions as stipulated in the “Recommended Design Requirements” of BFA 2008.</t>
  </si>
  <si>
    <t>15+6B</t>
  </si>
  <si>
    <t>1 credit point for complying with the recommendations given in the Code of Practice for Prevention of Legionnaires’ Disease 2021 Edition in respect of Water Supply Systems, HVAC Systems and other Water Features.</t>
  </si>
  <si>
    <t xml:space="preserve">Project Name: </t>
  </si>
  <si>
    <t>BEAM Plus Project No:</t>
  </si>
  <si>
    <t>Assessment Tools:</t>
  </si>
  <si>
    <t xml:space="preserve">Provisional Assessment (PA) / Final Assessment (FA) : </t>
  </si>
  <si>
    <t>*Please be reminded that the information below should be tally with the project information fact sheet.</t>
  </si>
  <si>
    <t>1.</t>
  </si>
  <si>
    <t>Project Description:</t>
  </si>
  <si>
    <t>Please note that the project description will be shown in the assessment report.</t>
  </si>
  <si>
    <t>2.</t>
  </si>
  <si>
    <t>Site Area:</t>
  </si>
  <si>
    <t>m²</t>
  </si>
  <si>
    <t>3.</t>
  </si>
  <si>
    <t>Number of Tower/Block:</t>
  </si>
  <si>
    <t>(Number of Storey of each Tower/Block:</t>
  </si>
  <si>
    <t>)</t>
  </si>
  <si>
    <t>4.</t>
  </si>
  <si>
    <t>Approved GBP Submitted:</t>
  </si>
  <si>
    <t>5.</t>
  </si>
  <si>
    <t xml:space="preserve">Master Programme Submitted: </t>
  </si>
  <si>
    <t>6.</t>
  </si>
  <si>
    <t>Project Schedule:</t>
  </si>
  <si>
    <t>ø</t>
  </si>
  <si>
    <t>For multiple phase in a single PA or FA asssessment, please fill in the earliest start date for date of commencement and the final complete date for the work completion.</t>
  </si>
  <si>
    <t xml:space="preserve">a) Demolition </t>
  </si>
  <si>
    <t>Date of Commencement:</t>
  </si>
  <si>
    <t>(mm/yyyy)</t>
  </si>
  <si>
    <t>Date of Work Completeion:</t>
  </si>
  <si>
    <t>Consent for the commencement and carrying out of work submitted</t>
  </si>
  <si>
    <t>Demolition is not applicable for the project.</t>
  </si>
  <si>
    <t>Please fill in with a brief reason of not applicable.</t>
  </si>
  <si>
    <t>b) Foundation</t>
  </si>
  <si>
    <t>Foundation is not applicable for the project.</t>
  </si>
  <si>
    <t>c) Super-Structure / Construction</t>
  </si>
  <si>
    <t>Consent for the commencement / carry out of building work submitted</t>
  </si>
  <si>
    <t>(Target/Consent Date:</t>
  </si>
  <si>
    <t>) (dd/mm/yyyy)</t>
  </si>
  <si>
    <t>d) Submission of Substantiation of Work Completion</t>
  </si>
  <si>
    <t>Certificate on Completion of Building Work</t>
  </si>
  <si>
    <t>(Target/Date of Issuance:</t>
  </si>
  <si>
    <t>OR</t>
  </si>
  <si>
    <t>Occupation Permit (OP)</t>
  </si>
  <si>
    <t xml:space="preserve">Other </t>
  </si>
  <si>
    <t>(Please specify:</t>
  </si>
  <si>
    <t>e) Explaination for the overlapped period in section 6:</t>
  </si>
  <si>
    <t>Defined Names</t>
  </si>
  <si>
    <t>areat</t>
  </si>
  <si>
    <t>ac</t>
  </si>
  <si>
    <t>area</t>
  </si>
  <si>
    <t>yn</t>
  </si>
  <si>
    <t>prereq</t>
  </si>
  <si>
    <t>prereq_b</t>
  </si>
  <si>
    <t>sco_1</t>
  </si>
  <si>
    <t>sco_1_b</t>
  </si>
  <si>
    <t>sco_2</t>
  </si>
  <si>
    <t>sco_2_b</t>
  </si>
  <si>
    <t>sco_3</t>
  </si>
  <si>
    <t>sco_3_b</t>
  </si>
  <si>
    <t>sco_5</t>
  </si>
  <si>
    <t>sco_5_b</t>
  </si>
  <si>
    <t>sco_15</t>
  </si>
  <si>
    <t>sco_15_b</t>
  </si>
  <si>
    <t>sco_bon</t>
  </si>
  <si>
    <t>sco_bon_b</t>
  </si>
  <si>
    <t>sco_6</t>
  </si>
  <si>
    <t>sco_6_b</t>
  </si>
  <si>
    <t>sco_1_a</t>
  </si>
  <si>
    <t>sco_2_a</t>
  </si>
  <si>
    <t>sco_3_a</t>
  </si>
  <si>
    <t>sco_5_a</t>
  </si>
  <si>
    <t>sco_15_a</t>
  </si>
  <si>
    <t>Assessment Tools</t>
  </si>
  <si>
    <t>project type</t>
  </si>
  <si>
    <t>rank</t>
  </si>
  <si>
    <t>If</t>
  </si>
  <si>
    <t xml:space="preserve">Carpark </t>
  </si>
  <si>
    <t>Central A/C</t>
  </si>
  <si>
    <t>Area A</t>
  </si>
  <si>
    <t>PR</t>
  </si>
  <si>
    <t>NA</t>
  </si>
  <si>
    <t xml:space="preserve">Clubhouse </t>
  </si>
  <si>
    <t>Chiller</t>
  </si>
  <si>
    <t>Area B</t>
  </si>
  <si>
    <t>Yes</t>
  </si>
  <si>
    <t>NS</t>
  </si>
  <si>
    <t>New Data Centers Version 1.0</t>
  </si>
  <si>
    <t>Provisional Assessment (PA)</t>
  </si>
  <si>
    <t>Educational</t>
  </si>
  <si>
    <t>Mechnical Vent</t>
  </si>
  <si>
    <t>Area C</t>
  </si>
  <si>
    <t>No</t>
  </si>
  <si>
    <t>Final Assessment (FA)</t>
  </si>
  <si>
    <t>Hotel</t>
  </si>
  <si>
    <t>Split Type A/C</t>
  </si>
  <si>
    <t>Area D</t>
  </si>
  <si>
    <t>Industrial</t>
  </si>
  <si>
    <t>VRV</t>
  </si>
  <si>
    <t>Residential</t>
  </si>
  <si>
    <t>Windows Type A/C</t>
  </si>
  <si>
    <t>Retail</t>
  </si>
  <si>
    <t>VRV &amp; fresh air</t>
  </si>
  <si>
    <t>To be provided by future tenant</t>
  </si>
  <si>
    <t>BEAM PLUS SUBMISSION SUMMARY (New Data Centres v1.0)</t>
  </si>
  <si>
    <r>
      <t xml:space="preserve">1 credit point for at least 2 accredited BEAM Professionals with valid credential for BEAM Plus New Data Centres, are engaged by the main/ lead contractor of the project.
</t>
    </r>
    <r>
      <rPr>
        <b/>
        <i/>
        <sz val="10"/>
        <rFont val="Arial"/>
        <family val="2"/>
      </rPr>
      <t>Alternatively,</t>
    </r>
    <r>
      <rPr>
        <sz val="10"/>
        <rFont val="Arial"/>
        <family val="2"/>
      </rPr>
      <t xml:space="preserve">
</t>
    </r>
    <r>
      <rPr>
        <i/>
        <sz val="10"/>
        <rFont val="Arial"/>
        <family val="2"/>
      </rPr>
      <t xml:space="preserve">1 credit point for at least 1 accredited BEAM Professional with valid credential for BEAM Plus New Data Centres and 2 accredited BEAM Affiliates, are engaged by the main/ lead contractor of the project. </t>
    </r>
  </si>
  <si>
    <r>
      <rPr>
        <u/>
        <sz val="10"/>
        <rFont val="Arial"/>
        <family val="2"/>
      </rPr>
      <t xml:space="preserve">For DC developments located in part of building
</t>
    </r>
    <r>
      <rPr>
        <sz val="10"/>
        <rFont val="Arial"/>
        <family val="2"/>
      </rPr>
      <t xml:space="preserve">
(a) Minimisation of Construction Dust
1 credit point for providing adequate monitoring and mitigation measures to minimise air pollution to host building users and neighbouring occupants during construction and fit-out activities.</t>
    </r>
  </si>
  <si>
    <r>
      <t xml:space="preserve">(a) Reduction of Ecological Impact 
1 Bonus credit point for demonstrating all identified habitat types on Site are of low or negligible indicative ecological values.
</t>
    </r>
    <r>
      <rPr>
        <b/>
        <i/>
        <sz val="10"/>
        <rFont val="Arial"/>
        <family val="2"/>
      </rPr>
      <t>Alternatively,</t>
    </r>
    <r>
      <rPr>
        <sz val="10"/>
        <rFont val="Arial"/>
        <family val="2"/>
      </rPr>
      <t xml:space="preserve">
</t>
    </r>
    <r>
      <rPr>
        <i/>
        <sz val="10"/>
        <rFont val="Arial"/>
        <family val="2"/>
      </rPr>
      <t>1 Bonus credit point for all identified habitat types on Site of medium to high indicative ecological value are preserved intact and are either unaffected by the planned development.</t>
    </r>
  </si>
  <si>
    <r>
      <rPr>
        <b/>
        <u/>
        <sz val="10"/>
        <rFont val="Arial"/>
        <family val="2"/>
      </rPr>
      <t>For Site area &lt; 1,000m</t>
    </r>
    <r>
      <rPr>
        <b/>
        <u/>
        <vertAlign val="superscript"/>
        <sz val="10"/>
        <rFont val="Arial"/>
        <family val="2"/>
      </rPr>
      <t>2</t>
    </r>
    <r>
      <rPr>
        <sz val="10"/>
        <rFont val="Arial"/>
        <family val="2"/>
      </rPr>
      <t xml:space="preserve">
1 credit point for implementing at least 2 site level strategies under Section 11 of Hong Kong Planning Standards and Guidelines Chapter 11 Urban Design Guidelines.</t>
    </r>
  </si>
  <si>
    <r>
      <rPr>
        <b/>
        <u/>
        <sz val="10"/>
        <rFont val="Arial"/>
        <family val="2"/>
      </rPr>
      <t>For Site area ≥ 1,000m</t>
    </r>
    <r>
      <rPr>
        <b/>
        <u/>
        <vertAlign val="superscript"/>
        <sz val="10"/>
        <rFont val="Arial"/>
        <family val="2"/>
      </rPr>
      <t>2</t>
    </r>
    <r>
      <rPr>
        <b/>
        <u/>
        <sz val="10"/>
        <rFont val="Arial"/>
        <family val="2"/>
      </rPr>
      <t xml:space="preserve">
</t>
    </r>
    <r>
      <rPr>
        <sz val="10"/>
        <rFont val="Arial"/>
        <family val="2"/>
      </rPr>
      <t xml:space="preserve">
(a) Sustainable Building Design Measures
1 credit point for providing shade on at least 5% of the site area and at least 50% of non-roof impervious surfaces on the site (parking, walkways, plazas) using light coloured high-albedo materials (albedo of at least 0.4).</t>
    </r>
  </si>
  <si>
    <r>
      <t xml:space="preserve">1 credit point for demonstrating the embodied energy in the major elements of the building structure of the DC has been studied and optimised through a Life Cycle Assessment (LCA).
</t>
    </r>
    <r>
      <rPr>
        <b/>
        <i/>
        <sz val="10"/>
        <rFont val="Arial"/>
        <family val="2"/>
      </rPr>
      <t>Alternatively,</t>
    </r>
    <r>
      <rPr>
        <sz val="10"/>
        <rFont val="Arial"/>
        <family val="2"/>
      </rPr>
      <t xml:space="preserve">
</t>
    </r>
    <r>
      <rPr>
        <i/>
        <sz val="10"/>
        <rFont val="Arial"/>
        <family val="2"/>
      </rPr>
      <t>1 credit point for demonstrating the embodied carbon in the major elements of the building structure of the building has been studied and optimised by using the CIC Carbon Assessment Tool or similar assessment tools.</t>
    </r>
  </si>
  <si>
    <r>
      <t>Reduction of CO</t>
    </r>
    <r>
      <rPr>
        <vertAlign val="subscript"/>
        <sz val="10"/>
        <rFont val="Arial"/>
        <family val="2"/>
      </rPr>
      <t>2</t>
    </r>
    <r>
      <rPr>
        <sz val="10"/>
        <rFont val="Arial"/>
        <family val="2"/>
      </rPr>
      <t xml:space="preserve"> Emissions</t>
    </r>
  </si>
  <si>
    <r>
      <rPr>
        <u/>
        <sz val="10"/>
        <rFont val="Arial"/>
        <family val="2"/>
      </rPr>
      <t>Fresh air provision in normally occupied spaces</t>
    </r>
    <r>
      <rPr>
        <sz val="10"/>
        <rFont val="Arial"/>
        <family val="2"/>
      </rPr>
      <t xml:space="preserve">
1 credit point for demonstrating that all normally occupied spaces in the DC are provided with increased ventilation. </t>
    </r>
  </si>
  <si>
    <r>
      <rPr>
        <u/>
        <sz val="10"/>
        <rFont val="Arial"/>
        <family val="2"/>
      </rPr>
      <t>Fresh air provision in not normally occupied spaces</t>
    </r>
    <r>
      <rPr>
        <sz val="10"/>
        <rFont val="Arial"/>
        <family val="2"/>
      </rPr>
      <t xml:space="preserve">
1 credit point for demonstrating that all not normally occupied spaces in the DC are provided with adequate ventilation.</t>
    </r>
  </si>
  <si>
    <r>
      <rPr>
        <u/>
        <sz val="10"/>
        <rFont val="Arial"/>
        <family val="2"/>
      </rPr>
      <t>On-site Measurements</t>
    </r>
    <r>
      <rPr>
        <sz val="10"/>
        <rFont val="Arial"/>
        <family val="2"/>
      </rPr>
      <t xml:space="preserve">
1 additional Bonus credit point for conducting on-site measurements to verify the ventilation performance for all normally occupied spaces.</t>
    </r>
  </si>
  <si>
    <t>Prerequisite achieved for demonstrating that an Environmental Management Plan has been properly prepared.</t>
  </si>
  <si>
    <t>Prerequisite achieved for demonstrating that no virgin forest products are used for temporary works.</t>
  </si>
  <si>
    <t>IDCM-02-02</t>
  </si>
  <si>
    <r>
      <rPr>
        <u/>
        <sz val="10"/>
        <rFont val="Arial"/>
        <family val="2"/>
      </rPr>
      <t>For whole building DC developments</t>
    </r>
    <r>
      <rPr>
        <sz val="10"/>
        <rFont val="Arial"/>
        <family val="2"/>
      </rPr>
      <t xml:space="preserve">
(a) Minimisation of Air Pollution
1 credit point for providing adequate monitoring and mitigation measures to minimise air pollution during construction (demolition and foundation are included, if any).</t>
    </r>
  </si>
  <si>
    <t>(b) Minimisation of Noise Pollution
1 credit point for providing adequate monitoring and mitigation measures to minimise noise pollution during construction (demolition and foundation are included, if any).</t>
  </si>
  <si>
    <t>(c) Minimisation of Water Pollution
1 credit point for providing adequate monitoring and mitigation measures to minimise water pollution during construction (demolition and foundation are included, if any).</t>
  </si>
  <si>
    <t>(d) Minimisation of Light Pollution
1 Bonus credit point for providing adequate monitoring and mitigation measures to minimise light pollution during construction (demolition and foundation are included, if any).</t>
  </si>
  <si>
    <t>1 additional Bonus credit point for providing 4 education elements.
1. Provide users with manuals for all green building design measures and provisions.
2.	Provide educational signage system that is integrated with the major communal areas of the project to educate users and visitors about the benefits of the green building design measures and provisions.
3.	Provide users a platform for sustainable living showcase demonstration, experience or sharing that are relevant to the enabling design measures and provisions in the project. e.g. websites, regular publications available to the public, newspapers or other means.
4.	Additional or alternative education element(s) proposed by the Applicant with substantiation demonstrating strategies compatible with the listed strategies for achieving the credit objective.</t>
  </si>
  <si>
    <t>(b) Pedestrian-oriented Access
1 credit point for achieving 50% or more of the pedestrian-oriented transport planning measures.</t>
  </si>
  <si>
    <t>Part (b) is applicable only when Municipal Solid Waste Charging Scheme is activated</t>
  </si>
  <si>
    <t>1 credit point for at least 2 members from at least 2 applicable core design disciplines shall be accredited BEAM Professionals with valid credentials for BEAM Plus New Data Centres.</t>
  </si>
  <si>
    <t xml:space="preserve">WU-01-04 </t>
  </si>
  <si>
    <t xml:space="preserve">WU-04-01 </t>
  </si>
  <si>
    <t xml:space="preserve">1 or 2 Bonus credit points for demonstrating visual connection with nature and/ or biophilic design features at an assessment space with Visual Quality Score (VQS) of at least 2 or 3.
</t>
  </si>
  <si>
    <r>
      <t xml:space="preserve">1 additional Bonus credit point for at least 1 additional member, from an applicable core design discipline different from the disciplines counted in the above credit, shall be an accredited BEAM Professional with valid credentials for BEAM Plus New Data Centres.
</t>
    </r>
    <r>
      <rPr>
        <b/>
        <i/>
        <sz val="10"/>
        <rFont val="Arial"/>
        <family val="2"/>
      </rPr>
      <t>Alternatively,</t>
    </r>
    <r>
      <rPr>
        <sz val="10"/>
        <rFont val="Arial"/>
        <family val="2"/>
      </rPr>
      <t xml:space="preserve">
</t>
    </r>
    <r>
      <rPr>
        <i/>
        <sz val="10"/>
        <rFont val="Arial"/>
        <family val="2"/>
      </rPr>
      <t xml:space="preserve">
1 additional Bonus credit point for at least 2 additional members, from an applicable core design discipline different from the disciplines counted in the above credit, shall be accredited BEAM Affiliates.</t>
    </r>
  </si>
  <si>
    <t>(a) BEAM Plus Neighbourhood (ND)
1 Bonus credit point where the project is certified by BEAM Plus Neighbourhood (ND) certification.</t>
  </si>
  <si>
    <t xml:space="preserve">(a) Data Hall Noise Control
1 credit point for demonstrating the internal noise level at data hall area are maintained at an appropriate level. </t>
  </si>
  <si>
    <t>(a) Early Considerations for Integrated Building Design
1 credit point for consideration of the integrated design process regarding whole-system thinking to explore the interrelationships among green building design strategies and systems in the conceptual design stage.</t>
  </si>
  <si>
    <t>(a) Demolition Waste Recycling
1 credit point for demonstrating compliance with the Waste Management Plan and the application of proactive waste management provisions during demolition; and recycling at least 15% of demolition waste.</t>
  </si>
  <si>
    <t>1 to 2 additional Bonus credit points for recycling at least 30% or 60% of construction waste (foundation waste to be included, if any).</t>
  </si>
  <si>
    <t>Building Management Manuals</t>
  </si>
  <si>
    <t>Operator Training plus Chemical Storage and Mixing Room</t>
  </si>
  <si>
    <r>
      <t xml:space="preserve">(b) Other Applications of BIM 
Maximum 2 bonus credit points for the following BIM application:
</t>
    </r>
    <r>
      <rPr>
        <u/>
        <sz val="10"/>
        <rFont val="Arial"/>
        <family val="2"/>
      </rPr>
      <t>BIM for Time</t>
    </r>
    <r>
      <rPr>
        <sz val="10"/>
        <rFont val="Arial"/>
        <family val="2"/>
      </rPr>
      <t xml:space="preserve">
1 Bonus credit point for using the BIM model for scheduling, cost and quantity, schedules preparation and tracking the project budget.
</t>
    </r>
    <r>
      <rPr>
        <u/>
        <sz val="10"/>
        <rFont val="Arial"/>
        <family val="2"/>
      </rPr>
      <t>BIM for Facility Management Use</t>
    </r>
    <r>
      <rPr>
        <sz val="10"/>
        <rFont val="Arial"/>
        <family val="2"/>
      </rPr>
      <t xml:space="preserve">
1 Bonus credit point for updating the BIM model to as-built condition.</t>
    </r>
  </si>
  <si>
    <r>
      <t>(d) Intra Urban Heat Island Study
2 Bonus credit points for conducting an Intra Urban Heat Island Study demonstrating that a maximum Intra-Urban Heat Index (difference between T</t>
    </r>
    <r>
      <rPr>
        <vertAlign val="subscript"/>
        <sz val="10"/>
        <rFont val="Arial"/>
        <family val="2"/>
      </rPr>
      <t>urban</t>
    </r>
    <r>
      <rPr>
        <sz val="10"/>
        <rFont val="Arial"/>
        <family val="2"/>
      </rPr>
      <t xml:space="preserve"> and T</t>
    </r>
    <r>
      <rPr>
        <vertAlign val="subscript"/>
        <sz val="10"/>
        <rFont val="Arial"/>
        <family val="2"/>
      </rPr>
      <t>met</t>
    </r>
    <r>
      <rPr>
        <sz val="10"/>
        <rFont val="Arial"/>
        <family val="2"/>
      </rPr>
      <t>) in summer is less than 0.8 °C.</t>
    </r>
  </si>
  <si>
    <r>
      <t>Whole building DC developments with a site area of 1,000m</t>
    </r>
    <r>
      <rPr>
        <vertAlign val="superscript"/>
        <sz val="10"/>
        <rFont val="Arial"/>
        <family val="2"/>
      </rPr>
      <t>2</t>
    </r>
    <r>
      <rPr>
        <sz val="10"/>
        <rFont val="Arial"/>
        <family val="2"/>
      </rPr>
      <t xml:space="preserve"> or more.</t>
    </r>
  </si>
  <si>
    <r>
      <t>Whole building DC developments &amp; for Site area &lt; 1,000m</t>
    </r>
    <r>
      <rPr>
        <vertAlign val="superscript"/>
        <sz val="10"/>
        <rFont val="Arial"/>
        <family val="2"/>
      </rPr>
      <t>2</t>
    </r>
  </si>
  <si>
    <r>
      <t>Whole building DC developments &amp; for Site area ≥ 1,000m</t>
    </r>
    <r>
      <rPr>
        <vertAlign val="superscript"/>
        <sz val="10"/>
        <rFont val="Arial"/>
        <family val="2"/>
      </rPr>
      <t>2</t>
    </r>
  </si>
  <si>
    <t>(a) Shaded or Covered Routes 
1 Bonus credit point is achieved where at least one shaded or covered route, connecting the site with nearby amenities/ site main entrance/ transport hub.</t>
  </si>
  <si>
    <t>(b) Passive Open Spaces with Thermal Comfort
1 Bonus credit point is achieved where 50% or more of the passive open spaces and pedestrian zones achieve thermal comfort. This is demonstrated on a typical summer day at 3:00 pm in Hong Kong.</t>
  </si>
  <si>
    <t>1 Bonus credit for studying the projected variation in temperature and rainfall and water level rise/ storm surge of adjacent water bodies due to climate change and its impact on the development, and prepare mitigation proposal to improve the climate resilience of the building.</t>
  </si>
  <si>
    <t>1 credit point for using recycled materials for any one of the building components listed below.
Building Components:
i) Outside Surface Works and Structures;
ii) Building Façade and Structural Components; and
iii) Interior Non-structural Components.</t>
  </si>
  <si>
    <t>All building equipment &amp; insulation servicing the assessed DC</t>
  </si>
  <si>
    <t>All DC,
except DC with an insignificant amount of timber products being adopted (e.g. all timber products used in the building consists of five sets of doors only)</t>
  </si>
  <si>
    <r>
      <t xml:space="preserve">Demonstrate (a) performance improvement against the latest edition of Building Energy Code (BEC) and (b) Maximum Power Usage Effectiveness (PUE).
</t>
    </r>
    <r>
      <rPr>
        <b/>
        <sz val="10"/>
        <rFont val="Arial"/>
        <family val="2"/>
      </rPr>
      <t>(a) Performance against the latest edition of BEC</t>
    </r>
    <r>
      <rPr>
        <sz val="10"/>
        <rFont val="Arial"/>
        <family val="2"/>
      </rPr>
      <t xml:space="preserve">
Demonstrate compliance with the latest edition of BEC on:
1. Air-conditioning equipment efficiency (full load COP and 75% load for VSD equipment); and
2. Lighting power density for listed space type in the code.
</t>
    </r>
    <r>
      <rPr>
        <b/>
        <sz val="10"/>
        <rFont val="Arial"/>
        <family val="2"/>
      </rPr>
      <t>(b) Maximum Power Usage Effectiveness (PUE)</t>
    </r>
    <r>
      <rPr>
        <sz val="10"/>
        <rFont val="Arial"/>
        <family val="2"/>
      </rPr>
      <t xml:space="preserve">
The data centre must have a design PUE at full IT load condition of no more than 2.0.</t>
    </r>
  </si>
  <si>
    <r>
      <t xml:space="preserve">Passive designs that can reduce building HVAC load and maximise daylight will be rewarded in this credit head under either prescriptive path or performance path.
</t>
    </r>
    <r>
      <rPr>
        <u/>
        <sz val="10"/>
        <rFont val="Arial"/>
        <family val="2"/>
      </rPr>
      <t>Option 1: Prescription Path</t>
    </r>
    <r>
      <rPr>
        <sz val="10"/>
        <rFont val="Arial"/>
        <family val="2"/>
      </rPr>
      <t xml:space="preserve">
1 to 2 credit points for incorporating 1 or 2 of the passive design strategies listed below:
i. Optimum Spatial Planning
ii. External Overhang (fix/ movable)
iii. Vegetated Building Envelope
iv. Daylighting Provision
</t>
    </r>
    <r>
      <rPr>
        <u/>
        <sz val="10"/>
        <rFont val="Arial"/>
        <family val="2"/>
      </rPr>
      <t>Option 2: Performance Path</t>
    </r>
    <r>
      <rPr>
        <sz val="10"/>
        <rFont val="Arial"/>
        <family val="2"/>
      </rPr>
      <t xml:space="preserve">
1 to 3 credit points for incorporating up to 3 of the passive design strategies listed below:
HVAC Load Reduction
1. Built Form and orientation
1 credit point for reducing building envelope load from a hypothetic case with at least 22.5° difference in orientation with justification by simulation.
2. Optimum Spatial Planning
1 credit point for demonstrating consideration of optimum spatial planning to enhance energy conservation with justification by simulation. 
3. External Shading Devices
1 credit point for the provision of fixed or movable external shading devices, in the form of vertical or horizontal sun shading feature with justification by simulation. 
4. Vegetated Building Envelope
1 credit point for the provision of vegetated building envelope with justification by calculation. 
Daylight
5. Space Layout for Daylight Penetration
1 credit point for demonstrating that the space is well-lit by daylight and reduce occupants’ dependency on artificial lighting with justification by simulation method.</t>
    </r>
  </si>
  <si>
    <r>
      <t xml:space="preserve">(b) Renewable Energy Application
</t>
    </r>
    <r>
      <rPr>
        <u/>
        <sz val="10"/>
        <rFont val="Arial"/>
        <family val="2"/>
      </rPr>
      <t>Option 1</t>
    </r>
    <r>
      <rPr>
        <sz val="10"/>
        <rFont val="Arial"/>
        <family val="2"/>
      </rPr>
      <t xml:space="preserve">
1 to 3 credit points for using on-/ off-site renewable energy systems to offset annual building energy consumption for non-data centre subsystem, i.e. Building Service systems servicing non-data hall areas, plant rooms, personal office areas and personal office loads, etc. to offset 0.4%, 0.6% or 0.8% energy consumption.
</t>
    </r>
    <r>
      <rPr>
        <u/>
        <sz val="10"/>
        <rFont val="Arial"/>
        <family val="2"/>
      </rPr>
      <t>Option 2</t>
    </r>
    <r>
      <rPr>
        <sz val="10"/>
        <rFont val="Arial"/>
        <family val="2"/>
      </rPr>
      <t xml:space="preserve">
1 to 3 credit points where the minimum percentage of 40%, 60% or 80% of the building footprint is being covered/ used by PV panels respectively and/ or other renewable power facility generation with equivalent renewable power output.</t>
    </r>
  </si>
  <si>
    <t>(b) Use of Sustainable IT Equipment
1 credit point for demonstrating that the IT Equipment for the running and operating of the DC is procured in accordance with certified energy efficient products scheme.</t>
  </si>
  <si>
    <r>
      <t xml:space="preserve">(a) </t>
    </r>
    <r>
      <rPr>
        <u/>
        <sz val="10"/>
        <rFont val="Arial"/>
        <family val="2"/>
      </rPr>
      <t>Air-cooled Cooling System</t>
    </r>
    <r>
      <rPr>
        <sz val="10"/>
        <rFont val="Arial"/>
        <family val="2"/>
      </rPr>
      <t xml:space="preserve">
1 to 2 credit points for demonstrating the total cooling system efficiency serving data hall is of 0.85 kW/ton and 0.78 kW/ton, respectively.
OR
(b) </t>
    </r>
    <r>
      <rPr>
        <u/>
        <sz val="10"/>
        <rFont val="Arial"/>
        <family val="2"/>
      </rPr>
      <t>Water-cooled Cooling System</t>
    </r>
    <r>
      <rPr>
        <sz val="10"/>
        <rFont val="Arial"/>
        <family val="2"/>
      </rPr>
      <t xml:space="preserve">
1 to 2 credit point (s) for demonstrating the total cooling system efficiency serving data hall is of 0.8 kW/ton and 0.75 kW/ton, respectively.
Note: For DC equipped with combined system type, the assessment will be based on the dominated plant, i.e., at least 75% of actual cooling consumption by the dominated system.</t>
    </r>
  </si>
  <si>
    <t>1 to 3 credit points for incorporating at least 2 best practices under each of the following aspect in the Green DC Practice Guide published by BEAM Society Limited.
i) Cooling System;
ii) Air Flow Management;
iii) Operating at Higher Temperature and Humidity;
iv) Cooling Management; and
v) Power System.</t>
  </si>
  <si>
    <t>2 credit points for incorporating at least 6 best practices across the following aspects as listed in the Green DC Practice Guide published by BEAM Society Limited:
i) Design of Resilience;
ii) Monitoring and Managing Energy Efficiency;
iii) IT Equipment Deployment;
iv) IT Application System and IT Service Deployment; and
v) Telecommunications and Network Cabling.</t>
  </si>
  <si>
    <t>All DC with permanent greenery and permanent irrigation system</t>
  </si>
  <si>
    <t>1 credit point for installing water leakage detection systems in all municipal potable water tank rooms and data halls.</t>
  </si>
  <si>
    <t>(c) Exemplary Water Recycling
1 additional Bonus credit point where (a) harvested rainwater, (b) recycled grey water or a combination of both leads to a reduction of 10% or more in the consumption of potable water.</t>
  </si>
  <si>
    <t>Water Harvesting and Recycling</t>
  </si>
  <si>
    <t>All DC with more than one water system</t>
  </si>
  <si>
    <t>(a) On-site Outdoor Air Quality
Measure outdoor air pollutants on-site prior to building design to understand the site conditions.
(b) Minimum Ventilation
Demonstrate the project is in compliance with the minimum ventilation quantity in relation to its designed ventilation mode.</t>
  </si>
  <si>
    <r>
      <t>Demonstrate compliance in one of the following paths:
(a)  Option 1
2 credit points for demonstrating compliance with the prescribed limits for Carbon monoxide (CO), Nitrogen dioxide (NO</t>
    </r>
    <r>
      <rPr>
        <vertAlign val="subscript"/>
        <sz val="10"/>
        <rFont val="Arial"/>
        <family val="2"/>
      </rPr>
      <t>2</t>
    </r>
    <r>
      <rPr>
        <sz val="10"/>
        <rFont val="Arial"/>
        <family val="2"/>
      </rPr>
      <t>), Ozone (O</t>
    </r>
    <r>
      <rPr>
        <vertAlign val="subscript"/>
        <sz val="10"/>
        <rFont val="Arial"/>
        <family val="2"/>
      </rPr>
      <t>3</t>
    </r>
    <r>
      <rPr>
        <sz val="10"/>
        <rFont val="Arial"/>
        <family val="2"/>
      </rPr>
      <t>), Carbon dioxide (CO</t>
    </r>
    <r>
      <rPr>
        <vertAlign val="subscript"/>
        <sz val="10"/>
        <rFont val="Arial"/>
        <family val="2"/>
      </rPr>
      <t>2</t>
    </r>
    <r>
      <rPr>
        <sz val="10"/>
        <rFont val="Arial"/>
        <family val="2"/>
      </rPr>
      <t>), Respirable suspended particulates (PM</t>
    </r>
    <r>
      <rPr>
        <vertAlign val="subscript"/>
        <sz val="10"/>
        <rFont val="Arial"/>
        <family val="2"/>
      </rPr>
      <t>10</t>
    </r>
    <r>
      <rPr>
        <sz val="10"/>
        <rFont val="Arial"/>
        <family val="2"/>
      </rPr>
      <t>), Total volatile organic compounds (TVOCs), Formaldehyde (HCHO) and Radon (Rn) in the sampled occupied spaces.
1 credit point for demonstrating compliance with the prescribed limits for Airborne bacteria and conduct the Mould assessment in the sampled occupied spaces.
(b) Option 2
3 credit points for submitting a valid IAQ Certification Scheme (Good Class) certificate issued by the Environmental Protection Department (EPD) covering the whole building.</t>
    </r>
  </si>
  <si>
    <t>Present evidence of the application of new practices, technologies and/ or techniques that are (1) not described in this manual; or (2) not market mainstream implementation; or (3) multiple aspect achievement; and the associated benefits in addressing sustainability objectives for NDC.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</si>
</sst>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
    <numFmt numFmtId="166" formatCode="mmm\-yyyy"/>
    <numFmt numFmtId="167" formatCode="[$-409]d\-mmm\-yyyy;@"/>
    <numFmt numFmtId="168" formatCode="[$-F800]dddd\,\ mmmm\ dd\,\ yyyy"/>
  </numFmts>
  <fonts count="27">
    <font>
      <sz val="11"/>
      <color theme="1"/>
      <name val="Calibri"/>
      <family val="2"/>
      <scheme val="minor"/>
    </font>
    <font>
      <sz val="11"/>
      <color theme="1"/>
      <name val="Calibri"/>
      <family val="2"/>
      <charset val="136"/>
      <scheme val="minor"/>
    </font>
    <font>
      <b/>
      <sz val="10"/>
      <name val="Arial"/>
      <family val="2"/>
    </font>
    <font>
      <b/>
      <u/>
      <sz val="10"/>
      <name val="Arial"/>
      <family val="2"/>
    </font>
    <font>
      <sz val="10"/>
      <name val="Arial"/>
      <family val="2"/>
    </font>
    <font>
      <sz val="10"/>
      <color theme="1"/>
      <name val="Arial"/>
      <family val="2"/>
    </font>
    <font>
      <b/>
      <sz val="10"/>
      <color theme="1"/>
      <name val="Arial"/>
      <family val="2"/>
    </font>
    <font>
      <b/>
      <sz val="16"/>
      <name val="Arial"/>
      <family val="2"/>
    </font>
    <font>
      <b/>
      <sz val="11"/>
      <color theme="1"/>
      <name val="Calibri"/>
      <family val="2"/>
      <scheme val="minor"/>
    </font>
    <font>
      <sz val="8"/>
      <color rgb="FF000000"/>
      <name val="Tahoma"/>
      <family val="2"/>
    </font>
    <font>
      <b/>
      <sz val="12"/>
      <name val="Arial"/>
      <family val="2"/>
    </font>
    <font>
      <sz val="11"/>
      <name val="Calibri"/>
      <family val="2"/>
      <scheme val="minor"/>
    </font>
    <font>
      <sz val="11"/>
      <color theme="1"/>
      <name val="Wingdings 2"/>
      <family val="1"/>
      <charset val="2"/>
    </font>
    <font>
      <u/>
      <sz val="11"/>
      <color theme="1"/>
      <name val="Calibri"/>
      <family val="2"/>
      <scheme val="minor"/>
    </font>
    <font>
      <b/>
      <sz val="10"/>
      <color theme="1"/>
      <name val="Calibri"/>
      <family val="2"/>
      <scheme val="minor"/>
    </font>
    <font>
      <sz val="10"/>
      <color theme="1"/>
      <name val="Calibri"/>
      <family val="2"/>
      <scheme val="minor"/>
    </font>
    <font>
      <b/>
      <sz val="10"/>
      <color rgb="FFFF0000"/>
      <name val="Arial"/>
      <family val="2"/>
    </font>
    <font>
      <b/>
      <i/>
      <sz val="10"/>
      <name val="Arial"/>
      <family val="2"/>
    </font>
    <font>
      <i/>
      <sz val="10"/>
      <name val="Arial"/>
      <family val="2"/>
    </font>
    <font>
      <u/>
      <sz val="10"/>
      <name val="Arial"/>
      <family val="2"/>
    </font>
    <font>
      <b/>
      <u/>
      <vertAlign val="superscript"/>
      <sz val="10"/>
      <name val="Arial"/>
      <family val="2"/>
    </font>
    <font>
      <vertAlign val="superscript"/>
      <sz val="10"/>
      <name val="Arial"/>
      <family val="2"/>
    </font>
    <font>
      <vertAlign val="subscript"/>
      <sz val="10"/>
      <name val="Arial"/>
      <family val="2"/>
    </font>
    <font>
      <sz val="10"/>
      <color rgb="FFFF0000"/>
      <name val="Arial"/>
      <family val="2"/>
    </font>
    <font>
      <b/>
      <sz val="10"/>
      <color theme="1" tint="0.499984740745262"/>
      <name val="Arial"/>
      <family val="2"/>
    </font>
    <font>
      <sz val="10"/>
      <color theme="1" tint="0.499984740745262"/>
      <name val="Arial"/>
      <family val="2"/>
    </font>
    <font>
      <i/>
      <sz val="10"/>
      <color theme="1" tint="0.499984740745262"/>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CFF99"/>
        <bgColor indexed="64"/>
      </patternFill>
    </fill>
    <fill>
      <patternFill patternType="solid">
        <fgColor rgb="FFFFFF99"/>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alignment vertical="center"/>
    </xf>
    <xf numFmtId="0" fontId="4" fillId="0" borderId="0"/>
  </cellStyleXfs>
  <cellXfs count="188">
    <xf numFmtId="0" fontId="0" fillId="0" borderId="0" xfId="0"/>
    <xf numFmtId="0" fontId="2" fillId="2" borderId="0" xfId="1" applyFont="1" applyFill="1" applyAlignment="1"/>
    <xf numFmtId="0" fontId="3" fillId="2" borderId="0" xfId="1" applyFont="1" applyFill="1" applyAlignment="1"/>
    <xf numFmtId="0" fontId="4" fillId="2" borderId="0" xfId="1" applyFont="1" applyFill="1" applyAlignment="1"/>
    <xf numFmtId="0" fontId="5" fillId="2" borderId="0" xfId="1" applyFont="1" applyFill="1">
      <alignment vertical="center"/>
    </xf>
    <xf numFmtId="0" fontId="6" fillId="2" borderId="0" xfId="1" applyFont="1" applyFill="1">
      <alignment vertical="center"/>
    </xf>
    <xf numFmtId="0" fontId="6" fillId="2" borderId="1" xfId="1" applyFont="1" applyFill="1" applyBorder="1" applyAlignment="1">
      <alignment horizontal="center" vertical="center" wrapText="1"/>
    </xf>
    <xf numFmtId="0" fontId="6" fillId="2" borderId="1" xfId="1" applyFont="1" applyFill="1" applyBorder="1" applyAlignment="1">
      <alignment horizontal="center" wrapText="1"/>
    </xf>
    <xf numFmtId="0" fontId="6" fillId="2" borderId="2" xfId="1" applyFont="1" applyFill="1" applyBorder="1" applyAlignment="1">
      <alignment horizontal="center" wrapText="1"/>
    </xf>
    <xf numFmtId="0" fontId="2" fillId="2" borderId="1" xfId="1" applyFont="1" applyFill="1" applyBorder="1" applyAlignment="1">
      <alignment horizontal="left" vertical="center" wrapText="1"/>
    </xf>
    <xf numFmtId="0" fontId="4" fillId="5" borderId="1" xfId="1" applyFont="1" applyFill="1" applyBorder="1" applyAlignment="1">
      <alignment horizontal="center" vertical="center" wrapText="1"/>
    </xf>
    <xf numFmtId="0" fontId="4" fillId="5" borderId="2" xfId="1" applyFont="1" applyFill="1" applyBorder="1" applyAlignment="1">
      <alignment horizontal="center" vertical="center" wrapText="1"/>
    </xf>
    <xf numFmtId="164" fontId="4" fillId="5" borderId="1" xfId="1" applyNumberFormat="1" applyFont="1" applyFill="1" applyBorder="1" applyAlignment="1">
      <alignment horizontal="center" vertical="center"/>
    </xf>
    <xf numFmtId="9" fontId="4" fillId="5" borderId="1" xfId="1" applyNumberFormat="1" applyFont="1" applyFill="1" applyBorder="1" applyAlignment="1">
      <alignment horizontal="center" vertical="center"/>
    </xf>
    <xf numFmtId="0" fontId="4"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9" fontId="4" fillId="5" borderId="1" xfId="1" applyNumberFormat="1" applyFont="1" applyFill="1" applyBorder="1" applyAlignment="1">
      <alignment horizontal="center" vertical="center" wrapText="1"/>
    </xf>
    <xf numFmtId="10" fontId="7" fillId="5"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9" fontId="2" fillId="5" borderId="1" xfId="1" applyNumberFormat="1" applyFont="1" applyFill="1" applyBorder="1" applyAlignment="1">
      <alignment horizontal="center" vertical="center"/>
    </xf>
    <xf numFmtId="0" fontId="10" fillId="2" borderId="0" xfId="2" applyFont="1" applyFill="1" applyAlignment="1">
      <alignment vertical="center" wrapText="1" shrinkToFit="1"/>
    </xf>
    <xf numFmtId="0" fontId="0" fillId="2" borderId="0" xfId="0" applyFill="1"/>
    <xf numFmtId="0" fontId="0" fillId="2" borderId="0" xfId="0" applyFill="1" applyAlignment="1">
      <alignment vertical="center"/>
    </xf>
    <xf numFmtId="0" fontId="8" fillId="2" borderId="0" xfId="0" applyFont="1" applyFill="1"/>
    <xf numFmtId="49" fontId="0" fillId="2" borderId="0" xfId="0" applyNumberFormat="1" applyFill="1"/>
    <xf numFmtId="165" fontId="0" fillId="2" borderId="0" xfId="0" applyNumberFormat="1" applyFill="1" applyAlignment="1">
      <alignment vertical="top"/>
    </xf>
    <xf numFmtId="0" fontId="0" fillId="2" borderId="8" xfId="0" applyFill="1" applyBorder="1" applyProtection="1">
      <protection locked="0"/>
    </xf>
    <xf numFmtId="0" fontId="0" fillId="2" borderId="0" xfId="0" applyFill="1" applyAlignment="1">
      <alignment wrapText="1"/>
    </xf>
    <xf numFmtId="49" fontId="12" fillId="2" borderId="0" xfId="0" applyNumberFormat="1" applyFont="1" applyFill="1" applyAlignment="1">
      <alignment horizontal="right"/>
    </xf>
    <xf numFmtId="166" fontId="0" fillId="2" borderId="8" xfId="0" applyNumberFormat="1" applyFill="1" applyBorder="1" applyProtection="1">
      <protection locked="0"/>
    </xf>
    <xf numFmtId="0" fontId="0" fillId="2" borderId="0" xfId="0" applyFill="1" applyAlignment="1" applyProtection="1">
      <alignment horizontal="right"/>
      <protection locked="0"/>
    </xf>
    <xf numFmtId="167" fontId="13" fillId="2" borderId="0" xfId="0" applyNumberFormat="1" applyFont="1" applyFill="1" applyProtection="1">
      <protection locked="0"/>
    </xf>
    <xf numFmtId="0" fontId="0" fillId="2" borderId="0" xfId="0" applyFill="1" applyProtection="1">
      <protection locked="0"/>
    </xf>
    <xf numFmtId="0" fontId="0" fillId="2" borderId="0" xfId="0" applyFill="1" applyAlignment="1" applyProtection="1">
      <alignment vertical="center"/>
      <protection locked="0"/>
    </xf>
    <xf numFmtId="49" fontId="0" fillId="2" borderId="0" xfId="0" applyNumberFormat="1" applyFill="1" applyProtection="1">
      <protection locked="0"/>
    </xf>
    <xf numFmtId="0" fontId="0" fillId="0" borderId="0" xfId="0" applyProtection="1">
      <protection locked="0"/>
    </xf>
    <xf numFmtId="167" fontId="0" fillId="2" borderId="0" xfId="0" applyNumberFormat="1" applyFill="1" applyProtection="1">
      <protection locked="0"/>
    </xf>
    <xf numFmtId="0" fontId="0" fillId="2" borderId="0" xfId="0" applyFill="1" applyAlignment="1">
      <alignment horizontal="right"/>
    </xf>
    <xf numFmtId="167" fontId="0" fillId="2" borderId="8" xfId="0" applyNumberFormat="1" applyFill="1" applyBorder="1" applyProtection="1">
      <protection locked="0"/>
    </xf>
    <xf numFmtId="0" fontId="0" fillId="2" borderId="0" xfId="0" applyFill="1" applyAlignment="1">
      <alignment horizontal="left" vertical="center"/>
    </xf>
    <xf numFmtId="0" fontId="0" fillId="0" borderId="0" xfId="0" applyAlignment="1">
      <alignment horizontal="center"/>
    </xf>
    <xf numFmtId="0" fontId="14" fillId="0" borderId="8" xfId="0" applyFont="1" applyBorder="1"/>
    <xf numFmtId="0" fontId="14" fillId="0" borderId="8" xfId="0" applyFont="1" applyBorder="1" applyAlignment="1">
      <alignment horizontal="center" vertical="center"/>
    </xf>
    <xf numFmtId="168" fontId="14" fillId="0" borderId="8" xfId="0" applyNumberFormat="1" applyFont="1" applyBorder="1"/>
    <xf numFmtId="0" fontId="15" fillId="0" borderId="0" xfId="0" applyFont="1"/>
    <xf numFmtId="0" fontId="15" fillId="0" borderId="0" xfId="0" applyFont="1" applyAlignment="1">
      <alignment horizontal="center" vertical="center"/>
    </xf>
    <xf numFmtId="0" fontId="14" fillId="0" borderId="0" xfId="0" applyFont="1" applyAlignment="1">
      <alignment horizontal="center" vertical="center"/>
    </xf>
    <xf numFmtId="168" fontId="15" fillId="0" borderId="0" xfId="0" applyNumberFormat="1" applyFont="1"/>
    <xf numFmtId="0" fontId="2" fillId="2" borderId="0" xfId="1" applyFont="1" applyFill="1" applyAlignment="1">
      <alignment wrapText="1"/>
    </xf>
    <xf numFmtId="0" fontId="4" fillId="2" borderId="0" xfId="1" applyFont="1" applyFill="1" applyAlignment="1">
      <alignment horizontal="left" wrapText="1"/>
    </xf>
    <xf numFmtId="0" fontId="4" fillId="2" borderId="0" xfId="1" applyFont="1" applyFill="1" applyAlignment="1">
      <alignment wrapText="1"/>
    </xf>
    <xf numFmtId="0" fontId="2" fillId="2" borderId="0" xfId="1" applyFont="1" applyFill="1" applyAlignment="1">
      <alignment horizontal="center" vertical="top" wrapText="1"/>
    </xf>
    <xf numFmtId="0" fontId="2" fillId="2" borderId="1" xfId="1" applyFont="1" applyFill="1" applyBorder="1" applyAlignment="1">
      <alignment horizontal="center" vertical="top" wrapText="1"/>
    </xf>
    <xf numFmtId="0" fontId="4" fillId="2" borderId="0" xfId="1" applyFont="1" applyFill="1" applyAlignment="1">
      <alignment vertical="top" wrapText="1"/>
    </xf>
    <xf numFmtId="0" fontId="2" fillId="3" borderId="2" xfId="1" applyFont="1" applyFill="1" applyBorder="1" applyAlignment="1">
      <alignment vertical="center"/>
    </xf>
    <xf numFmtId="0" fontId="2" fillId="3" borderId="3" xfId="1" applyFont="1" applyFill="1" applyBorder="1" applyAlignment="1">
      <alignment vertical="center" wrapText="1"/>
    </xf>
    <xf numFmtId="0" fontId="2" fillId="3" borderId="4" xfId="1" applyFont="1" applyFill="1" applyBorder="1" applyAlignment="1">
      <alignment vertical="center" wrapText="1"/>
    </xf>
    <xf numFmtId="0" fontId="2" fillId="3" borderId="1" xfId="1" applyFont="1" applyFill="1" applyBorder="1" applyAlignment="1">
      <alignment horizontal="center" vertical="center" wrapText="1"/>
    </xf>
    <xf numFmtId="0" fontId="4" fillId="2" borderId="0" xfId="1" applyFont="1" applyFill="1" applyAlignment="1">
      <alignment vertical="center" wrapText="1"/>
    </xf>
    <xf numFmtId="0" fontId="2" fillId="2" borderId="1" xfId="1" applyFont="1" applyFill="1" applyBorder="1" applyAlignment="1">
      <alignment horizontal="justify" vertical="top" wrapText="1"/>
    </xf>
    <xf numFmtId="0" fontId="4" fillId="2" borderId="1" xfId="1" applyFont="1" applyFill="1" applyBorder="1" applyAlignment="1">
      <alignment horizontal="left" vertical="top" wrapText="1"/>
    </xf>
    <xf numFmtId="0" fontId="4" fillId="2" borderId="1" xfId="1" applyFont="1" applyFill="1" applyBorder="1" applyAlignment="1">
      <alignment horizontal="center" vertical="top" wrapText="1"/>
    </xf>
    <xf numFmtId="0" fontId="2" fillId="2" borderId="1" xfId="1" applyFont="1" applyFill="1" applyBorder="1" applyAlignment="1" applyProtection="1">
      <alignment horizontal="center" vertical="top" wrapText="1"/>
      <protection locked="0"/>
    </xf>
    <xf numFmtId="0" fontId="4" fillId="2" borderId="1" xfId="1" applyFont="1" applyFill="1" applyBorder="1" applyAlignment="1">
      <alignment vertical="top" wrapText="1"/>
    </xf>
    <xf numFmtId="0" fontId="4" fillId="2" borderId="1" xfId="1" applyFont="1" applyFill="1" applyBorder="1" applyAlignment="1">
      <alignment horizontal="left" vertical="top" wrapText="1"/>
    </xf>
    <xf numFmtId="0" fontId="4" fillId="0" borderId="1" xfId="1" applyFont="1" applyBorder="1" applyAlignment="1">
      <alignment horizontal="center" vertical="top" wrapText="1"/>
    </xf>
    <xf numFmtId="0" fontId="2" fillId="2" borderId="2" xfId="1" applyFont="1" applyFill="1" applyBorder="1" applyAlignment="1" applyProtection="1">
      <alignment horizontal="center" vertical="top" wrapText="1"/>
      <protection locked="0"/>
    </xf>
    <xf numFmtId="0" fontId="2" fillId="2" borderId="4" xfId="1" applyFont="1" applyFill="1" applyBorder="1" applyAlignment="1">
      <alignment vertical="top" wrapText="1"/>
    </xf>
    <xf numFmtId="0" fontId="4" fillId="2" borderId="1" xfId="1" applyFont="1" applyFill="1" applyBorder="1" applyAlignment="1">
      <alignment horizontal="justify" vertical="top" wrapText="1"/>
    </xf>
    <xf numFmtId="0" fontId="2" fillId="2" borderId="5" xfId="1" applyFont="1" applyFill="1" applyBorder="1" applyAlignment="1">
      <alignment horizontal="justify" vertical="top" wrapText="1"/>
    </xf>
    <xf numFmtId="0" fontId="4" fillId="2" borderId="5" xfId="1" applyFont="1" applyFill="1" applyBorder="1" applyAlignment="1">
      <alignment horizontal="left" vertical="top" wrapText="1"/>
    </xf>
    <xf numFmtId="0" fontId="2" fillId="0" borderId="1" xfId="1" applyFont="1" applyFill="1" applyBorder="1" applyAlignment="1" applyProtection="1">
      <alignment horizontal="center" vertical="top" wrapText="1"/>
      <protection locked="0"/>
    </xf>
    <xf numFmtId="0" fontId="4" fillId="0" borderId="1" xfId="1" applyFont="1" applyFill="1" applyBorder="1" applyAlignment="1">
      <alignment horizontal="justify" vertical="top" wrapText="1"/>
    </xf>
    <xf numFmtId="0" fontId="4" fillId="0" borderId="1" xfId="1" applyFont="1" applyFill="1" applyBorder="1" applyAlignment="1">
      <alignment horizontal="center" vertical="top" wrapText="1"/>
    </xf>
    <xf numFmtId="0" fontId="2" fillId="0" borderId="2" xfId="1" applyFont="1" applyFill="1" applyBorder="1" applyAlignment="1" applyProtection="1">
      <alignment horizontal="center" vertical="top" wrapText="1"/>
      <protection locked="0"/>
    </xf>
    <xf numFmtId="0" fontId="2" fillId="2" borderId="4" xfId="1" applyFont="1" applyFill="1" applyBorder="1" applyAlignment="1">
      <alignment horizontal="left" vertical="top" wrapText="1"/>
    </xf>
    <xf numFmtId="0" fontId="2" fillId="2" borderId="2" xfId="1" applyFont="1" applyFill="1" applyBorder="1" applyAlignment="1">
      <alignment vertical="top" wrapText="1"/>
    </xf>
    <xf numFmtId="0" fontId="2" fillId="2" borderId="3" xfId="1" applyFont="1" applyFill="1" applyBorder="1" applyAlignment="1">
      <alignment vertical="top" wrapText="1"/>
    </xf>
    <xf numFmtId="0" fontId="2" fillId="2" borderId="4" xfId="1" applyFont="1" applyFill="1" applyBorder="1" applyAlignment="1">
      <alignment horizontal="right" vertical="top"/>
    </xf>
    <xf numFmtId="0" fontId="5" fillId="2" borderId="0" xfId="1" applyFont="1" applyFill="1" applyAlignment="1">
      <alignment vertical="top" wrapText="1"/>
    </xf>
    <xf numFmtId="0" fontId="2" fillId="2" borderId="2" xfId="1" applyFont="1" applyFill="1" applyBorder="1" applyAlignment="1">
      <alignment horizontal="right" vertical="top" wrapText="1"/>
    </xf>
    <xf numFmtId="0" fontId="2" fillId="2" borderId="3" xfId="1" applyFont="1" applyFill="1" applyBorder="1" applyAlignment="1">
      <alignment horizontal="right" vertical="top" wrapText="1"/>
    </xf>
    <xf numFmtId="0" fontId="2" fillId="2" borderId="2" xfId="1" quotePrefix="1" applyFont="1" applyFill="1" applyBorder="1" applyAlignment="1">
      <alignment vertical="top" wrapText="1"/>
    </xf>
    <xf numFmtId="0" fontId="2" fillId="2" borderId="3" xfId="1" quotePrefix="1" applyFont="1" applyFill="1" applyBorder="1" applyAlignment="1">
      <alignment vertical="top" wrapText="1"/>
    </xf>
    <xf numFmtId="0" fontId="2" fillId="2" borderId="4" xfId="1" quotePrefix="1" applyFont="1" applyFill="1" applyBorder="1" applyAlignment="1">
      <alignment horizontal="right" vertical="top"/>
    </xf>
    <xf numFmtId="0" fontId="2" fillId="3" borderId="1" xfId="1" applyFont="1" applyFill="1" applyBorder="1" applyAlignment="1">
      <alignment horizontal="justify" vertical="center" wrapText="1"/>
    </xf>
    <xf numFmtId="0" fontId="2" fillId="0" borderId="1" xfId="1" applyFont="1" applyBorder="1" applyAlignment="1" applyProtection="1">
      <alignment horizontal="center" vertical="top" wrapText="1"/>
      <protection locked="0"/>
    </xf>
    <xf numFmtId="0" fontId="2" fillId="0" borderId="2" xfId="1" applyFont="1" applyBorder="1" applyAlignment="1" applyProtection="1">
      <alignment horizontal="center" vertical="top" wrapText="1"/>
      <protection locked="0"/>
    </xf>
    <xf numFmtId="0" fontId="6" fillId="0" borderId="4" xfId="0" applyFont="1" applyBorder="1" applyAlignment="1">
      <alignment vertical="top" wrapText="1"/>
    </xf>
    <xf numFmtId="0" fontId="4" fillId="2" borderId="6" xfId="1" applyFont="1" applyFill="1" applyBorder="1" applyAlignment="1">
      <alignment horizontal="left" vertical="top" wrapText="1"/>
    </xf>
    <xf numFmtId="0" fontId="4" fillId="2" borderId="6" xfId="1" applyFont="1" applyFill="1" applyBorder="1" applyAlignment="1">
      <alignment horizontal="center" vertical="top" wrapText="1"/>
    </xf>
    <xf numFmtId="0" fontId="6" fillId="0" borderId="0" xfId="0" applyFont="1" applyAlignment="1">
      <alignment vertical="top" wrapText="1"/>
    </xf>
    <xf numFmtId="0" fontId="4" fillId="2" borderId="5" xfId="1" applyFont="1" applyFill="1" applyBorder="1" applyAlignment="1">
      <alignment horizontal="center" vertical="top" wrapText="1"/>
    </xf>
    <xf numFmtId="0" fontId="4" fillId="2" borderId="0" xfId="1" applyFont="1" applyFill="1" applyAlignment="1">
      <alignment horizontal="left" vertical="top" wrapText="1"/>
    </xf>
    <xf numFmtId="0" fontId="2" fillId="2" borderId="0" xfId="1" applyFont="1" applyFill="1" applyAlignment="1">
      <alignment vertical="top" wrapText="1"/>
    </xf>
    <xf numFmtId="0" fontId="2" fillId="2" borderId="1" xfId="1" applyFont="1" applyFill="1" applyBorder="1" applyAlignment="1">
      <alignment vertical="top" wrapText="1"/>
    </xf>
    <xf numFmtId="0" fontId="2" fillId="2" borderId="6" xfId="1" applyFont="1" applyFill="1" applyBorder="1" applyAlignment="1">
      <alignment horizontal="left" vertical="top" wrapText="1"/>
    </xf>
    <xf numFmtId="0" fontId="4" fillId="2" borderId="7" xfId="1" applyFont="1" applyFill="1" applyBorder="1" applyAlignment="1">
      <alignment horizontal="center" vertical="top" wrapText="1"/>
    </xf>
    <xf numFmtId="0" fontId="23" fillId="2" borderId="0" xfId="1" applyFont="1" applyFill="1" applyAlignment="1">
      <alignment vertical="top" wrapText="1"/>
    </xf>
    <xf numFmtId="0" fontId="23" fillId="2" borderId="0" xfId="1" applyFont="1" applyFill="1" applyAlignment="1">
      <alignment horizontal="left" vertical="top" wrapText="1"/>
    </xf>
    <xf numFmtId="0" fontId="16" fillId="2" borderId="0" xfId="1" applyFont="1" applyFill="1" applyAlignment="1">
      <alignment vertical="top" wrapText="1"/>
    </xf>
    <xf numFmtId="0" fontId="16" fillId="2" borderId="0" xfId="1" applyFont="1" applyFill="1" applyAlignment="1">
      <alignment horizontal="center" vertical="top" wrapText="1"/>
    </xf>
    <xf numFmtId="0" fontId="2" fillId="3" borderId="2" xfId="1" applyFont="1" applyFill="1" applyBorder="1" applyAlignment="1">
      <alignment horizontal="left" vertical="center"/>
    </xf>
    <xf numFmtId="0" fontId="2" fillId="2" borderId="1" xfId="1" applyFont="1" applyFill="1" applyBorder="1" applyAlignment="1">
      <alignment horizontal="left" vertical="top" wrapText="1"/>
    </xf>
    <xf numFmtId="0" fontId="2" fillId="2" borderId="5" xfId="1" applyFont="1" applyFill="1" applyBorder="1" applyAlignment="1">
      <alignment vertical="top" wrapText="1"/>
    </xf>
    <xf numFmtId="0" fontId="2" fillId="2" borderId="7" xfId="1" applyFont="1" applyFill="1" applyBorder="1" applyAlignment="1">
      <alignment vertical="top" wrapText="1"/>
    </xf>
    <xf numFmtId="0" fontId="2" fillId="2" borderId="6" xfId="1" applyFont="1" applyFill="1" applyBorder="1" applyAlignment="1">
      <alignment vertical="top" wrapText="1"/>
    </xf>
    <xf numFmtId="0" fontId="4" fillId="2" borderId="6" xfId="1" applyFont="1" applyFill="1" applyBorder="1" applyAlignment="1">
      <alignment vertical="top" wrapText="1"/>
    </xf>
    <xf numFmtId="0" fontId="4" fillId="2" borderId="0" xfId="1" applyFont="1" applyFill="1" applyAlignment="1">
      <alignment horizontal="center" vertical="top" wrapText="1"/>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10" fillId="2" borderId="0" xfId="2" applyFont="1" applyFill="1" applyAlignment="1">
      <alignment horizontal="center" wrapText="1" shrinkToFit="1"/>
    </xf>
    <xf numFmtId="0" fontId="0" fillId="2" borderId="8" xfId="0" applyFill="1" applyBorder="1" applyAlignment="1" applyProtection="1">
      <alignment horizontal="left" wrapText="1"/>
      <protection locked="0"/>
    </xf>
    <xf numFmtId="0" fontId="0" fillId="2" borderId="8" xfId="0" applyFill="1" applyBorder="1" applyAlignment="1" applyProtection="1">
      <alignment horizontal="left"/>
      <protection locked="0"/>
    </xf>
    <xf numFmtId="0" fontId="0" fillId="2" borderId="0" xfId="0" applyFill="1" applyAlignment="1">
      <alignment horizontal="left"/>
    </xf>
    <xf numFmtId="0" fontId="0" fillId="2" borderId="0" xfId="0" applyFill="1" applyAlignment="1">
      <alignment horizontal="center"/>
    </xf>
    <xf numFmtId="0" fontId="0" fillId="2" borderId="0" xfId="0" applyFill="1" applyAlignment="1">
      <alignment horizontal="left" vertical="top" wrapText="1"/>
    </xf>
    <xf numFmtId="0" fontId="11" fillId="2" borderId="8" xfId="0" applyFont="1" applyFill="1" applyBorder="1" applyAlignment="1" applyProtection="1">
      <alignment horizontal="left"/>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4" fillId="2" borderId="5" xfId="1" applyFont="1" applyFill="1" applyBorder="1" applyAlignment="1">
      <alignment horizontal="center" vertical="top" wrapText="1"/>
    </xf>
    <xf numFmtId="0" fontId="4" fillId="2" borderId="6" xfId="1" applyFont="1" applyFill="1" applyBorder="1" applyAlignment="1">
      <alignment horizontal="center" vertical="top" wrapText="1"/>
    </xf>
    <xf numFmtId="0" fontId="2" fillId="3" borderId="2" xfId="1" applyFont="1" applyFill="1" applyBorder="1" applyAlignment="1">
      <alignment horizontal="center" vertical="center" wrapText="1"/>
    </xf>
    <xf numFmtId="0" fontId="2" fillId="3" borderId="4" xfId="1" applyFont="1" applyFill="1" applyBorder="1" applyAlignment="1">
      <alignment horizontal="center" vertical="center" wrapText="1"/>
    </xf>
    <xf numFmtId="0" fontId="2" fillId="2" borderId="2" xfId="1" applyFont="1" applyFill="1" applyBorder="1" applyAlignment="1" applyProtection="1">
      <alignment horizontal="center" vertical="top" wrapText="1"/>
      <protection locked="0"/>
    </xf>
    <xf numFmtId="0" fontId="2" fillId="2" borderId="4" xfId="1" applyFont="1" applyFill="1" applyBorder="1" applyAlignment="1" applyProtection="1">
      <alignment horizontal="center" vertical="top" wrapText="1"/>
      <protection locked="0"/>
    </xf>
    <xf numFmtId="0" fontId="2" fillId="5" borderId="2" xfId="1" applyFont="1" applyFill="1" applyBorder="1" applyAlignment="1">
      <alignment horizontal="center" vertical="top" wrapText="1"/>
    </xf>
    <xf numFmtId="0" fontId="2" fillId="5" borderId="3" xfId="1" applyFont="1" applyFill="1" applyBorder="1" applyAlignment="1">
      <alignment horizontal="center" vertical="top" wrapText="1"/>
    </xf>
    <xf numFmtId="0" fontId="2" fillId="5" borderId="4" xfId="1" applyFont="1" applyFill="1" applyBorder="1" applyAlignment="1">
      <alignment horizontal="center" vertical="top" wrapText="1"/>
    </xf>
    <xf numFmtId="10" fontId="2" fillId="5" borderId="2" xfId="1" applyNumberFormat="1" applyFont="1" applyFill="1" applyBorder="1" applyAlignment="1">
      <alignment horizontal="center" vertical="top" wrapText="1"/>
    </xf>
    <xf numFmtId="10" fontId="2" fillId="5" borderId="3" xfId="1" applyNumberFormat="1" applyFont="1" applyFill="1" applyBorder="1" applyAlignment="1">
      <alignment horizontal="center" vertical="top" wrapText="1"/>
    </xf>
    <xf numFmtId="10" fontId="2" fillId="5" borderId="4" xfId="1" applyNumberFormat="1" applyFont="1" applyFill="1" applyBorder="1" applyAlignment="1">
      <alignment horizontal="center" vertical="top" wrapText="1"/>
    </xf>
    <xf numFmtId="0" fontId="2" fillId="2" borderId="1" xfId="1" applyFont="1" applyFill="1" applyBorder="1" applyAlignment="1">
      <alignment horizontal="center" vertical="top" wrapText="1"/>
    </xf>
    <xf numFmtId="0" fontId="2" fillId="4" borderId="2" xfId="1" applyFont="1" applyFill="1" applyBorder="1" applyAlignment="1">
      <alignment horizontal="center" vertical="top" wrapText="1"/>
    </xf>
    <xf numFmtId="0" fontId="2" fillId="4" borderId="4" xfId="1" applyFont="1" applyFill="1" applyBorder="1" applyAlignment="1">
      <alignment horizontal="center" vertical="top" wrapText="1"/>
    </xf>
    <xf numFmtId="0" fontId="2" fillId="2" borderId="5" xfId="1" applyFont="1" applyFill="1" applyBorder="1" applyAlignment="1">
      <alignment horizontal="justify" vertical="top" wrapText="1"/>
    </xf>
    <xf numFmtId="0" fontId="2" fillId="2" borderId="6" xfId="1" applyFont="1" applyFill="1" applyBorder="1" applyAlignment="1">
      <alignment horizontal="justify" vertical="top" wrapText="1"/>
    </xf>
    <xf numFmtId="0" fontId="4" fillId="2" borderId="1" xfId="1" applyFont="1" applyFill="1" applyBorder="1" applyAlignment="1">
      <alignment horizontal="left" vertical="top" wrapText="1"/>
    </xf>
    <xf numFmtId="0" fontId="2" fillId="2" borderId="1" xfId="1" applyFont="1" applyFill="1" applyBorder="1" applyAlignment="1">
      <alignment horizontal="left" vertical="top" wrapText="1"/>
    </xf>
    <xf numFmtId="0" fontId="2" fillId="2" borderId="1" xfId="1" applyFont="1" applyFill="1" applyBorder="1" applyAlignment="1">
      <alignment horizontal="justify"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4" fillId="2" borderId="1" xfId="1" applyFont="1" applyFill="1" applyBorder="1" applyAlignment="1">
      <alignment horizontal="center" vertical="top" wrapText="1"/>
    </xf>
    <xf numFmtId="0" fontId="4" fillId="2" borderId="7" xfId="1" applyFont="1" applyFill="1" applyBorder="1" applyAlignment="1">
      <alignment horizontal="center" vertical="top" wrapText="1"/>
    </xf>
    <xf numFmtId="0" fontId="2" fillId="2" borderId="5" xfId="1" applyFont="1" applyFill="1" applyBorder="1" applyAlignment="1">
      <alignment horizontal="left" vertical="top" wrapText="1"/>
    </xf>
    <xf numFmtId="0" fontId="2" fillId="2" borderId="6" xfId="1" applyFont="1" applyFill="1" applyBorder="1" applyAlignment="1">
      <alignment horizontal="left" vertical="top" wrapText="1"/>
    </xf>
    <xf numFmtId="0" fontId="4" fillId="2" borderId="5" xfId="1" applyFont="1" applyFill="1" applyBorder="1" applyAlignment="1">
      <alignment horizontal="left" vertical="top" wrapText="1"/>
    </xf>
    <xf numFmtId="0" fontId="4" fillId="2" borderId="6" xfId="1" applyFont="1" applyFill="1" applyBorder="1" applyAlignment="1">
      <alignment horizontal="left" vertical="top" wrapText="1"/>
    </xf>
    <xf numFmtId="0" fontId="4" fillId="2" borderId="7" xfId="1" applyFont="1" applyFill="1" applyBorder="1" applyAlignment="1">
      <alignment horizontal="left" vertical="top" wrapText="1"/>
    </xf>
    <xf numFmtId="0" fontId="2" fillId="2" borderId="7" xfId="1" applyFont="1" applyFill="1" applyBorder="1" applyAlignment="1">
      <alignment horizontal="left" vertical="top" wrapText="1"/>
    </xf>
    <xf numFmtId="0" fontId="2" fillId="0" borderId="2" xfId="1" applyFont="1" applyFill="1" applyBorder="1" applyAlignment="1" applyProtection="1">
      <alignment horizontal="center" vertical="top" wrapText="1"/>
      <protection locked="0"/>
    </xf>
    <xf numFmtId="0" fontId="2" fillId="0" borderId="4" xfId="1" applyFont="1" applyFill="1" applyBorder="1" applyAlignment="1" applyProtection="1">
      <alignment horizontal="center" vertical="top" wrapText="1"/>
      <protection locked="0"/>
    </xf>
    <xf numFmtId="0" fontId="16" fillId="3" borderId="1" xfId="1" applyFont="1" applyFill="1" applyBorder="1" applyAlignment="1">
      <alignment horizontal="center" vertical="center" wrapText="1"/>
    </xf>
    <xf numFmtId="0" fontId="2" fillId="4" borderId="1" xfId="1" applyFont="1" applyFill="1" applyBorder="1" applyAlignment="1">
      <alignment horizontal="center" vertical="top" wrapText="1"/>
    </xf>
    <xf numFmtId="0" fontId="4" fillId="0" borderId="5" xfId="1" applyFont="1" applyFill="1" applyBorder="1" applyAlignment="1">
      <alignment horizontal="center" vertical="top" wrapText="1"/>
    </xf>
    <xf numFmtId="0" fontId="4" fillId="0" borderId="7" xfId="1" applyFont="1" applyFill="1" applyBorder="1" applyAlignment="1">
      <alignment horizontal="center" vertical="top" wrapText="1"/>
    </xf>
    <xf numFmtId="0" fontId="4" fillId="0" borderId="6" xfId="1" applyFont="1" applyFill="1" applyBorder="1" applyAlignment="1">
      <alignment horizontal="center" vertical="top" wrapText="1"/>
    </xf>
    <xf numFmtId="0" fontId="2" fillId="0" borderId="5"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2" borderId="2" xfId="1" applyFont="1" applyFill="1" applyBorder="1" applyAlignment="1">
      <alignment horizontal="right" vertical="center" wrapText="1"/>
    </xf>
    <xf numFmtId="0" fontId="2" fillId="2" borderId="3" xfId="1" applyFont="1" applyFill="1" applyBorder="1" applyAlignment="1">
      <alignment horizontal="right" vertical="center" wrapText="1"/>
    </xf>
    <xf numFmtId="0" fontId="2" fillId="2" borderId="4" xfId="1" applyFont="1" applyFill="1" applyBorder="1" applyAlignment="1">
      <alignment horizontal="right" vertical="center" wrapText="1"/>
    </xf>
    <xf numFmtId="0" fontId="4" fillId="2" borderId="7" xfId="1" applyFont="1" applyFill="1" applyBorder="1" applyAlignment="1">
      <alignment vertical="top" wrapText="1"/>
    </xf>
    <xf numFmtId="0" fontId="4" fillId="2" borderId="5"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26" fillId="6" borderId="2" xfId="1" applyFont="1" applyFill="1" applyBorder="1" applyAlignment="1">
      <alignment horizontal="left" vertical="top" wrapText="1"/>
    </xf>
    <xf numFmtId="0" fontId="26" fillId="6" borderId="3" xfId="1" applyFont="1" applyFill="1" applyBorder="1" applyAlignment="1">
      <alignment horizontal="left" vertical="top" wrapText="1"/>
    </xf>
    <xf numFmtId="0" fontId="26" fillId="6" borderId="4" xfId="1" applyFont="1" applyFill="1" applyBorder="1" applyAlignment="1">
      <alignment horizontal="left" vertical="top" wrapText="1"/>
    </xf>
    <xf numFmtId="0" fontId="24" fillId="3" borderId="1" xfId="1" applyFont="1" applyFill="1" applyBorder="1" applyAlignment="1">
      <alignment horizontal="justify" vertical="top" wrapText="1"/>
    </xf>
    <xf numFmtId="0" fontId="25" fillId="3" borderId="1" xfId="1" applyFont="1" applyFill="1" applyBorder="1" applyAlignment="1">
      <alignment horizontal="left" vertical="top" wrapText="1"/>
    </xf>
    <xf numFmtId="0" fontId="26" fillId="3" borderId="2" xfId="1" applyFont="1" applyFill="1" applyBorder="1" applyAlignment="1">
      <alignment horizontal="left" vertical="top" wrapText="1"/>
    </xf>
    <xf numFmtId="0" fontId="26" fillId="3" borderId="3" xfId="1" applyFont="1" applyFill="1" applyBorder="1" applyAlignment="1">
      <alignment horizontal="left" vertical="top" wrapText="1"/>
    </xf>
    <xf numFmtId="0" fontId="26" fillId="3" borderId="4" xfId="1" applyFont="1" applyFill="1" applyBorder="1" applyAlignment="1">
      <alignment horizontal="left" vertical="top" wrapText="1"/>
    </xf>
    <xf numFmtId="0" fontId="26" fillId="3" borderId="2" xfId="0" applyFont="1" applyFill="1" applyBorder="1" applyAlignment="1">
      <alignment horizontal="left" vertical="top" wrapText="1"/>
    </xf>
    <xf numFmtId="0" fontId="26" fillId="3" borderId="3" xfId="0" applyFont="1" applyFill="1" applyBorder="1" applyAlignment="1">
      <alignment horizontal="left" vertical="top" wrapText="1"/>
    </xf>
    <xf numFmtId="0" fontId="26" fillId="3" borderId="4" xfId="0" applyFont="1" applyFill="1" applyBorder="1" applyAlignment="1">
      <alignment horizontal="left" vertical="top" wrapText="1"/>
    </xf>
    <xf numFmtId="0" fontId="24" fillId="3" borderId="4" xfId="0" applyFont="1" applyFill="1" applyBorder="1" applyAlignment="1">
      <alignment vertical="top" wrapText="1"/>
    </xf>
    <xf numFmtId="0" fontId="25" fillId="3" borderId="6" xfId="1" applyFont="1" applyFill="1" applyBorder="1" applyAlignment="1">
      <alignment horizontal="left" vertical="top" wrapText="1"/>
    </xf>
    <xf numFmtId="0" fontId="24" fillId="3" borderId="6" xfId="1" applyFont="1" applyFill="1" applyBorder="1" applyAlignment="1">
      <alignment horizontal="left" vertical="top" wrapText="1"/>
    </xf>
    <xf numFmtId="0" fontId="24" fillId="3" borderId="1" xfId="1" applyFont="1" applyFill="1" applyBorder="1" applyAlignment="1">
      <alignment horizontal="left" vertical="top" wrapText="1"/>
    </xf>
    <xf numFmtId="0" fontId="25" fillId="3" borderId="7" xfId="1" applyFont="1" applyFill="1" applyBorder="1" applyAlignment="1">
      <alignment horizontal="left" vertical="top" wrapText="1"/>
    </xf>
    <xf numFmtId="0" fontId="25" fillId="6" borderId="5" xfId="1" applyFont="1" applyFill="1" applyBorder="1" applyAlignment="1">
      <alignment horizontal="left" vertical="top" wrapText="1"/>
    </xf>
    <xf numFmtId="0" fontId="24" fillId="6" borderId="5" xfId="1" applyFont="1" applyFill="1" applyBorder="1" applyAlignment="1">
      <alignment horizontal="left" vertical="top" wrapText="1"/>
    </xf>
    <xf numFmtId="0" fontId="25" fillId="3" borderId="6" xfId="1" applyFont="1" applyFill="1" applyBorder="1" applyAlignment="1">
      <alignment horizontal="justify" vertical="top" wrapText="1"/>
    </xf>
    <xf numFmtId="0" fontId="2" fillId="2" borderId="4" xfId="1" applyFont="1" applyFill="1" applyBorder="1" applyAlignment="1" applyProtection="1">
      <alignment horizontal="left" vertical="top" wrapText="1"/>
      <protection locked="0"/>
    </xf>
  </cellXfs>
  <cellStyles count="3">
    <cellStyle name="Normal" xfId="0" builtinId="0"/>
    <cellStyle name="Normal 5" xfId="1" xr:uid="{468AE88C-9A87-4127-AEB2-111EB2F7FECE}"/>
    <cellStyle name="Normal_Sheet1" xfId="2" xr:uid="{61439B35-1B08-424B-8C1E-6571A3CF9659}"/>
  </cellStyles>
  <dxfs count="11">
    <dxf>
      <font>
        <b/>
        <i val="0"/>
        <color rgb="FF9C0006"/>
      </font>
    </dxf>
    <dxf>
      <font>
        <color rgb="FF9C0006"/>
      </font>
      <fill>
        <patternFill>
          <bgColor rgb="FFFFC7CE"/>
        </patternFill>
      </fill>
    </dxf>
    <dxf>
      <font>
        <color rgb="FF006100"/>
      </font>
      <fill>
        <patternFill>
          <bgColor rgb="FFC6EFCE"/>
        </patternFill>
      </fill>
    </dxf>
    <dxf>
      <font>
        <color theme="7" tint="-0.499984740745262"/>
      </font>
      <fill>
        <patternFill>
          <bgColor rgb="FFD6C586"/>
        </patternFill>
      </fill>
    </dxf>
    <dxf>
      <font>
        <color theme="0" tint="-0.499984740745262"/>
      </font>
      <fill>
        <patternFill>
          <bgColor theme="0" tint="-4.9989318521683403E-2"/>
        </patternFill>
      </fill>
    </dxf>
    <dxf>
      <font>
        <color theme="7" tint="-0.24994659260841701"/>
      </font>
      <fill>
        <patternFill patternType="none">
          <bgColor auto="1"/>
        </patternFill>
      </fill>
    </dxf>
    <dxf>
      <font>
        <color theme="0" tint="-0.499984740745262"/>
      </font>
      <fill>
        <patternFill patternType="solid">
          <bgColor theme="0"/>
        </patternFill>
      </fill>
    </dxf>
    <dxf>
      <font>
        <color rgb="FFFF0000"/>
      </font>
      <fill>
        <patternFill patternType="none">
          <bgColor auto="1"/>
        </patternFill>
      </fill>
    </dxf>
    <dxf>
      <font>
        <color rgb="FF9C0006"/>
      </font>
      <fill>
        <patternFill>
          <bgColor rgb="FFFFC7CE"/>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Style="combo" dx="22" fmlaRange="'Pull Down List'!$AD$2:$AD$3" noThreeD="1" sel="1" val="0"/>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Drop" dropStyle="combo" dx="22" fmlaRange="'Pull Down List'!$AF$2:$AF$4" noThreeD="1" sel="1" val="0"/>
</file>

<file path=xl/ctrlProps/ctrlProp7.xml><?xml version="1.0" encoding="utf-8"?>
<formControlPr xmlns="http://schemas.microsoft.com/office/spreadsheetml/2009/9/main" objectType="Drop" dropStyle="combo" dx="22" fmlaRange="'Pull Down List'!$E$2:$E$4" noThreeD="1" sel="0" val="0"/>
</file>

<file path=xl/ctrlProps/ctrlProp8.xml><?xml version="1.0" encoding="utf-8"?>
<formControlPr xmlns="http://schemas.microsoft.com/office/spreadsheetml/2009/9/main" objectType="Drop" dropStyle="combo" dx="22" fmlaRange="'Pull Down List'!$E$2:$E$4" noThreeD="1" sel="0" val="0"/>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29</xdr:row>
          <xdr:rowOff>142875</xdr:rowOff>
        </xdr:from>
        <xdr:to>
          <xdr:col>0</xdr:col>
          <xdr:colOff>19050</xdr:colOff>
          <xdr:row>32</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152400</xdr:rowOff>
        </xdr:from>
        <xdr:to>
          <xdr:col>0</xdr:col>
          <xdr:colOff>38100</xdr:colOff>
          <xdr:row>39</xdr:row>
          <xdr:rowOff>152401</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41</xdr:row>
          <xdr:rowOff>95250</xdr:rowOff>
        </xdr:from>
        <xdr:to>
          <xdr:col>3</xdr:col>
          <xdr:colOff>9525</xdr:colOff>
          <xdr:row>43</xdr:row>
          <xdr:rowOff>104775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45</xdr:row>
          <xdr:rowOff>32845</xdr:rowOff>
        </xdr:from>
        <xdr:to>
          <xdr:col>3</xdr:col>
          <xdr:colOff>9525</xdr:colOff>
          <xdr:row>46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45</xdr:row>
          <xdr:rowOff>183931</xdr:rowOff>
        </xdr:from>
        <xdr:to>
          <xdr:col>3</xdr:col>
          <xdr:colOff>9525</xdr:colOff>
          <xdr:row>47</xdr:row>
          <xdr:rowOff>13138</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762000</xdr:colOff>
          <xdr:row>7</xdr:row>
          <xdr:rowOff>85725</xdr:rowOff>
        </xdr:from>
        <xdr:to>
          <xdr:col>9</xdr:col>
          <xdr:colOff>171450</xdr:colOff>
          <xdr:row>8</xdr:row>
          <xdr:rowOff>76200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20</xdr:row>
          <xdr:rowOff>47625</xdr:rowOff>
        </xdr:from>
        <xdr:to>
          <xdr:col>6</xdr:col>
          <xdr:colOff>342900</xdr:colOff>
          <xdr:row>21</xdr:row>
          <xdr:rowOff>9525</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22</xdr:row>
          <xdr:rowOff>9525</xdr:rowOff>
        </xdr:from>
        <xdr:to>
          <xdr:col>6</xdr:col>
          <xdr:colOff>371475</xdr:colOff>
          <xdr:row>22</xdr:row>
          <xdr:rowOff>152400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47</xdr:row>
          <xdr:rowOff>6569</xdr:rowOff>
        </xdr:from>
        <xdr:to>
          <xdr:col>3</xdr:col>
          <xdr:colOff>38100</xdr:colOff>
          <xdr:row>47</xdr:row>
          <xdr:rowOff>183931</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1038225</xdr:colOff>
          <xdr:row>6</xdr:row>
          <xdr:rowOff>9525</xdr:rowOff>
        </xdr:from>
        <xdr:to>
          <xdr:col>7</xdr:col>
          <xdr:colOff>495300</xdr:colOff>
          <xdr:row>7</xdr:row>
          <xdr:rowOff>38100</xdr:rowOff>
        </xdr:to>
        <xdr:sp macro="" textlink="">
          <xdr:nvSpPr>
            <xdr:cNvPr id="1034" name="Drop Down 10" descr="New Data Centres Versi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30</xdr:row>
          <xdr:rowOff>98534</xdr:rowOff>
        </xdr:from>
        <xdr:to>
          <xdr:col>3</xdr:col>
          <xdr:colOff>38100</xdr:colOff>
          <xdr:row>31</xdr:row>
          <xdr:rowOff>32845</xdr:rowOff>
        </xdr:to>
        <xdr:sp macro="" textlink="">
          <xdr:nvSpPr>
            <xdr:cNvPr id="1035" name="Check Box 67"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31</xdr:row>
          <xdr:rowOff>66675</xdr:rowOff>
        </xdr:from>
        <xdr:to>
          <xdr:col>3</xdr:col>
          <xdr:colOff>38100</xdr:colOff>
          <xdr:row>32</xdr:row>
          <xdr:rowOff>0</xdr:rowOff>
        </xdr:to>
        <xdr:sp macro="" textlink="">
          <xdr:nvSpPr>
            <xdr:cNvPr id="1036" name="Check Box 69"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36</xdr:row>
          <xdr:rowOff>98535</xdr:rowOff>
        </xdr:from>
        <xdr:to>
          <xdr:col>3</xdr:col>
          <xdr:colOff>38100</xdr:colOff>
          <xdr:row>37</xdr:row>
          <xdr:rowOff>13139</xdr:rowOff>
        </xdr:to>
        <xdr:sp macro="" textlink="">
          <xdr:nvSpPr>
            <xdr:cNvPr id="1037" name="Check Box 7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37</xdr:row>
          <xdr:rowOff>28575</xdr:rowOff>
        </xdr:from>
        <xdr:to>
          <xdr:col>3</xdr:col>
          <xdr:colOff>38100</xdr:colOff>
          <xdr:row>38</xdr:row>
          <xdr:rowOff>0</xdr:rowOff>
        </xdr:to>
        <xdr:sp macro="" textlink="">
          <xdr:nvSpPr>
            <xdr:cNvPr id="1038" name="Check Box 7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ho/Downloads/PAM-FM-043CreditSummaryChecklistofNBv2.0_%20R9_Rev1.0%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NB2.0)"/>
      <sheetName val="Credit Checklist"/>
      <sheetName val="Project Score Result"/>
      <sheetName val="Target Rating_BSL"/>
      <sheetName val="pull down list"/>
    </sheetNames>
    <sheetDataSet>
      <sheetData sheetId="0"/>
      <sheetData sheetId="1">
        <row r="5">
          <cell r="A5" t="str">
            <v>Integrated Design &amp; Construction Management (IDCM)</v>
          </cell>
        </row>
        <row r="54">
          <cell r="A54" t="str">
            <v>Sustainable Site (SS)</v>
          </cell>
        </row>
        <row r="99">
          <cell r="A99" t="str">
            <v>Materials and Waste (MW)</v>
          </cell>
        </row>
        <row r="140">
          <cell r="A140" t="str">
            <v>Energy Use (EU)</v>
          </cell>
        </row>
        <row r="164">
          <cell r="A164" t="str">
            <v>Water Use (WU)</v>
          </cell>
        </row>
        <row r="185">
          <cell r="A185" t="str">
            <v>Health and Wellbeing (HWB)</v>
          </cell>
        </row>
        <row r="219">
          <cell r="A219" t="str">
            <v>Innovations and Additions (IA)</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36EB-23B1-46D2-A7FC-21F1E3D4E5B8}">
  <sheetPr codeName="Sheet1"/>
  <dimension ref="A1:J76"/>
  <sheetViews>
    <sheetView tabSelected="1" view="pageBreakPreview" zoomScaleNormal="100" zoomScaleSheetLayoutView="100" workbookViewId="0">
      <selection activeCell="D3" sqref="D3:I3"/>
    </sheetView>
  </sheetViews>
  <sheetFormatPr defaultRowHeight="15"/>
  <cols>
    <col min="1" max="1" width="4.7109375" customWidth="1"/>
    <col min="2" max="2" width="7.140625" customWidth="1"/>
    <col min="3" max="3" width="16.28515625" customWidth="1"/>
    <col min="4" max="5" width="15.42578125" customWidth="1"/>
    <col min="6" max="6" width="18" customWidth="1"/>
    <col min="7" max="7" width="18.42578125" customWidth="1"/>
    <col min="8" max="8" width="19" customWidth="1"/>
    <col min="9" max="9" width="13.42578125" customWidth="1"/>
    <col min="10" max="10" width="17.28515625" customWidth="1"/>
  </cols>
  <sheetData>
    <row r="1" spans="1:10" ht="33" customHeight="1">
      <c r="A1" s="112" t="s">
        <v>409</v>
      </c>
      <c r="B1" s="112"/>
      <c r="C1" s="112"/>
      <c r="D1" s="112"/>
      <c r="E1" s="112"/>
      <c r="F1" s="112"/>
      <c r="G1" s="112"/>
      <c r="H1" s="112"/>
      <c r="I1" s="112"/>
      <c r="J1" s="112"/>
    </row>
    <row r="2" spans="1:10" ht="15.75">
      <c r="A2" s="20"/>
      <c r="B2" s="21"/>
      <c r="C2" s="21"/>
      <c r="D2" s="21"/>
      <c r="E2" s="21"/>
      <c r="F2" s="21"/>
      <c r="G2" s="21"/>
      <c r="H2" s="21"/>
      <c r="I2" s="21"/>
      <c r="J2" s="21"/>
    </row>
    <row r="3" spans="1:10" ht="31.5" customHeight="1">
      <c r="A3" s="22"/>
      <c r="B3" s="21" t="s">
        <v>308</v>
      </c>
      <c r="C3" s="21"/>
      <c r="D3" s="113"/>
      <c r="E3" s="113"/>
      <c r="F3" s="113"/>
      <c r="G3" s="113"/>
      <c r="H3" s="113"/>
      <c r="I3" s="113"/>
      <c r="J3" s="21"/>
    </row>
    <row r="4" spans="1:10" ht="5.25" customHeight="1">
      <c r="A4" s="22"/>
      <c r="B4" s="21"/>
      <c r="C4" s="21"/>
      <c r="D4" s="21"/>
      <c r="E4" s="21"/>
      <c r="F4" s="21"/>
      <c r="G4" s="21"/>
      <c r="H4" s="21"/>
      <c r="I4" s="21"/>
      <c r="J4" s="21"/>
    </row>
    <row r="5" spans="1:10">
      <c r="A5" s="22"/>
      <c r="B5" s="21" t="s">
        <v>309</v>
      </c>
      <c r="C5" s="21"/>
      <c r="D5" s="114"/>
      <c r="E5" s="114"/>
      <c r="F5" s="114"/>
      <c r="G5" s="114"/>
      <c r="H5" s="114"/>
      <c r="I5" s="114"/>
      <c r="J5" s="21"/>
    </row>
    <row r="6" spans="1:10" ht="5.25" customHeight="1">
      <c r="A6" s="22"/>
      <c r="B6" s="21"/>
      <c r="C6" s="21"/>
      <c r="D6" s="21"/>
      <c r="E6" s="21"/>
      <c r="F6" s="21"/>
      <c r="G6" s="21"/>
      <c r="H6" s="21"/>
      <c r="I6" s="21"/>
      <c r="J6" s="21"/>
    </row>
    <row r="7" spans="1:10">
      <c r="A7" s="22"/>
      <c r="B7" s="21" t="s">
        <v>310</v>
      </c>
      <c r="C7" s="21"/>
      <c r="D7" s="115"/>
      <c r="E7" s="115"/>
      <c r="F7" s="115"/>
      <c r="G7" s="115"/>
      <c r="H7" s="115"/>
      <c r="I7" s="115"/>
      <c r="J7" s="21"/>
    </row>
    <row r="8" spans="1:10" ht="18" customHeight="1">
      <c r="A8" s="22"/>
      <c r="B8" s="21" t="s">
        <v>311</v>
      </c>
      <c r="C8" s="21"/>
      <c r="D8" s="21"/>
      <c r="E8" s="21"/>
      <c r="F8" s="116"/>
      <c r="G8" s="116"/>
      <c r="H8" s="116"/>
      <c r="I8" s="116"/>
      <c r="J8" s="21"/>
    </row>
    <row r="9" spans="1:10">
      <c r="A9" s="22"/>
      <c r="B9" s="21"/>
      <c r="C9" s="21"/>
      <c r="D9" s="21"/>
      <c r="E9" s="21"/>
      <c r="F9" s="21"/>
      <c r="G9" s="21"/>
      <c r="H9" s="21"/>
      <c r="I9" s="21"/>
      <c r="J9" s="21"/>
    </row>
    <row r="10" spans="1:10">
      <c r="A10" s="22"/>
      <c r="B10" s="23" t="s">
        <v>312</v>
      </c>
      <c r="C10" s="21"/>
      <c r="D10" s="21"/>
      <c r="E10" s="21"/>
      <c r="F10" s="21"/>
      <c r="G10" s="21"/>
      <c r="H10" s="21"/>
      <c r="I10" s="21"/>
      <c r="J10" s="21"/>
    </row>
    <row r="11" spans="1:10" ht="8.25" customHeight="1">
      <c r="A11" s="22"/>
      <c r="B11" s="23"/>
      <c r="C11" s="21"/>
      <c r="D11" s="21"/>
      <c r="E11" s="21"/>
      <c r="F11" s="21"/>
      <c r="G11" s="21"/>
      <c r="H11" s="21"/>
      <c r="I11" s="21"/>
      <c r="J11" s="21"/>
    </row>
    <row r="12" spans="1:10">
      <c r="A12" s="21"/>
      <c r="B12" s="24" t="s">
        <v>313</v>
      </c>
      <c r="C12" s="21" t="s">
        <v>314</v>
      </c>
      <c r="D12" s="21"/>
      <c r="E12" s="21"/>
      <c r="F12" s="21"/>
      <c r="G12" s="21"/>
      <c r="H12" s="21"/>
      <c r="I12" s="21"/>
      <c r="J12" s="21"/>
    </row>
    <row r="13" spans="1:10" ht="15.75" thickBot="1">
      <c r="A13" s="25"/>
      <c r="B13" s="21"/>
      <c r="C13" s="21"/>
      <c r="D13" s="21"/>
      <c r="E13" s="21"/>
      <c r="F13" s="21"/>
      <c r="G13" s="21"/>
      <c r="H13" s="21"/>
      <c r="I13" s="21"/>
      <c r="J13" s="21"/>
    </row>
    <row r="14" spans="1:10" ht="72" customHeight="1" thickBot="1">
      <c r="A14" s="25"/>
      <c r="B14" s="21"/>
      <c r="C14" s="109" t="s">
        <v>315</v>
      </c>
      <c r="D14" s="110"/>
      <c r="E14" s="110"/>
      <c r="F14" s="110"/>
      <c r="G14" s="110"/>
      <c r="H14" s="110"/>
      <c r="I14" s="111"/>
      <c r="J14" s="21"/>
    </row>
    <row r="15" spans="1:10">
      <c r="A15" s="25"/>
      <c r="B15" s="21"/>
      <c r="C15" s="21"/>
      <c r="D15" s="21"/>
      <c r="E15" s="21"/>
      <c r="F15" s="21"/>
      <c r="G15" s="21"/>
      <c r="H15" s="21"/>
      <c r="I15" s="21"/>
      <c r="J15" s="21"/>
    </row>
    <row r="16" spans="1:10">
      <c r="A16" s="25"/>
      <c r="B16" s="24" t="s">
        <v>316</v>
      </c>
      <c r="C16" s="21" t="s">
        <v>317</v>
      </c>
      <c r="D16" s="26"/>
      <c r="E16" s="21" t="s">
        <v>318</v>
      </c>
      <c r="F16" s="21"/>
      <c r="G16" s="21"/>
      <c r="H16" s="21"/>
      <c r="I16" s="21"/>
      <c r="J16" s="21"/>
    </row>
    <row r="17" spans="1:10">
      <c r="A17" s="25"/>
      <c r="B17" s="24"/>
      <c r="C17" s="21"/>
      <c r="D17" s="21"/>
      <c r="E17" s="21"/>
      <c r="F17" s="21"/>
      <c r="G17" s="21"/>
      <c r="H17" s="21"/>
      <c r="I17" s="21"/>
      <c r="J17" s="21"/>
    </row>
    <row r="18" spans="1:10">
      <c r="A18" s="25"/>
      <c r="B18" s="24" t="s">
        <v>319</v>
      </c>
      <c r="C18" s="21" t="s">
        <v>320</v>
      </c>
      <c r="D18" s="21"/>
      <c r="E18" s="21"/>
      <c r="F18" s="118"/>
      <c r="G18" s="118"/>
      <c r="H18" s="118"/>
      <c r="I18" s="21"/>
      <c r="J18" s="21"/>
    </row>
    <row r="19" spans="1:10">
      <c r="A19" s="25"/>
      <c r="B19" s="24"/>
      <c r="C19" s="21" t="s">
        <v>321</v>
      </c>
      <c r="D19" s="21"/>
      <c r="E19" s="21"/>
      <c r="F19" s="118"/>
      <c r="G19" s="118"/>
      <c r="H19" s="118"/>
      <c r="I19" s="21" t="s">
        <v>322</v>
      </c>
      <c r="J19" s="21"/>
    </row>
    <row r="20" spans="1:10">
      <c r="A20" s="25"/>
      <c r="B20" s="24"/>
      <c r="C20" s="21"/>
      <c r="D20" s="21"/>
      <c r="E20" s="21"/>
      <c r="F20" s="21"/>
      <c r="G20" s="21"/>
      <c r="H20" s="21"/>
      <c r="I20" s="21"/>
      <c r="J20" s="21"/>
    </row>
    <row r="21" spans="1:10">
      <c r="A21" s="25"/>
      <c r="B21" s="24" t="s">
        <v>323</v>
      </c>
      <c r="C21" s="21" t="s">
        <v>324</v>
      </c>
      <c r="D21" s="21"/>
      <c r="E21" s="21"/>
      <c r="F21" s="21"/>
      <c r="G21" s="21"/>
      <c r="H21" s="21"/>
      <c r="I21" s="21"/>
      <c r="J21" s="21"/>
    </row>
    <row r="22" spans="1:10">
      <c r="A22" s="25"/>
      <c r="B22" s="24"/>
      <c r="C22" s="21"/>
      <c r="D22" s="21"/>
      <c r="E22" s="21"/>
      <c r="F22" s="21"/>
      <c r="G22" s="21"/>
      <c r="H22" s="21"/>
      <c r="I22" s="21"/>
      <c r="J22" s="21"/>
    </row>
    <row r="23" spans="1:10">
      <c r="A23" s="25"/>
      <c r="B23" s="24" t="s">
        <v>325</v>
      </c>
      <c r="C23" s="21" t="s">
        <v>326</v>
      </c>
      <c r="D23" s="21"/>
      <c r="E23" s="21"/>
      <c r="F23" s="21"/>
      <c r="G23" s="21"/>
      <c r="H23" s="21"/>
      <c r="I23" s="21"/>
      <c r="J23" s="21"/>
    </row>
    <row r="24" spans="1:10">
      <c r="A24" s="25"/>
      <c r="B24" s="24"/>
      <c r="C24" s="21"/>
      <c r="D24" s="21"/>
      <c r="E24" s="21"/>
      <c r="F24" s="21"/>
      <c r="G24" s="21"/>
      <c r="H24" s="21"/>
      <c r="I24" s="21"/>
      <c r="J24" s="21"/>
    </row>
    <row r="25" spans="1:10">
      <c r="A25" s="25"/>
      <c r="B25" s="24" t="s">
        <v>327</v>
      </c>
      <c r="C25" s="21" t="s">
        <v>328</v>
      </c>
      <c r="E25" s="27"/>
      <c r="F25" s="27"/>
      <c r="G25" s="27"/>
      <c r="H25" s="27"/>
      <c r="I25" s="27"/>
      <c r="J25" s="27"/>
    </row>
    <row r="26" spans="1:10">
      <c r="A26" s="25"/>
      <c r="B26" s="28" t="s">
        <v>329</v>
      </c>
      <c r="C26" s="117" t="s">
        <v>330</v>
      </c>
      <c r="D26" s="117"/>
      <c r="E26" s="117"/>
      <c r="F26" s="117"/>
      <c r="G26" s="117"/>
      <c r="H26" s="117"/>
      <c r="I26" s="117"/>
      <c r="J26" s="27"/>
    </row>
    <row r="27" spans="1:10">
      <c r="A27" s="25"/>
      <c r="B27" s="24"/>
      <c r="C27" s="117"/>
      <c r="D27" s="117"/>
      <c r="E27" s="117"/>
      <c r="F27" s="117"/>
      <c r="G27" s="117"/>
      <c r="H27" s="117"/>
      <c r="I27" s="117"/>
      <c r="J27" s="27"/>
    </row>
    <row r="28" spans="1:10">
      <c r="A28" s="25"/>
      <c r="B28" s="28" t="s">
        <v>329</v>
      </c>
      <c r="C28" s="21" t="s">
        <v>331</v>
      </c>
      <c r="D28" s="21"/>
      <c r="E28" s="27"/>
      <c r="F28" s="27"/>
      <c r="G28" s="27"/>
      <c r="H28" s="27"/>
      <c r="I28" s="27"/>
      <c r="J28" s="27"/>
    </row>
    <row r="29" spans="1:10" ht="19.5" customHeight="1">
      <c r="A29" s="21"/>
      <c r="B29" s="24"/>
      <c r="C29" s="21"/>
      <c r="D29" s="21" t="s">
        <v>332</v>
      </c>
      <c r="E29" s="21"/>
      <c r="F29" s="29"/>
      <c r="G29" s="21" t="s">
        <v>333</v>
      </c>
      <c r="H29" s="21"/>
      <c r="I29" s="21"/>
      <c r="J29" s="21"/>
    </row>
    <row r="30" spans="1:10" ht="19.5" customHeight="1">
      <c r="A30" s="22"/>
      <c r="B30" s="24"/>
      <c r="C30" s="21"/>
      <c r="D30" s="21" t="s">
        <v>334</v>
      </c>
      <c r="E30" s="21"/>
      <c r="F30" s="29"/>
      <c r="G30" s="21" t="s">
        <v>333</v>
      </c>
      <c r="H30" s="21"/>
      <c r="J30" s="21"/>
    </row>
    <row r="31" spans="1:10" ht="19.5" customHeight="1">
      <c r="A31" s="22"/>
      <c r="B31" s="24"/>
      <c r="C31" s="21"/>
      <c r="D31" s="21" t="s">
        <v>335</v>
      </c>
      <c r="E31" s="21"/>
      <c r="F31" s="21"/>
      <c r="G31" s="21"/>
      <c r="H31" s="30"/>
      <c r="I31" s="31"/>
      <c r="J31" s="32"/>
    </row>
    <row r="32" spans="1:10" ht="19.5" customHeight="1">
      <c r="A32" s="22"/>
      <c r="B32" s="24"/>
      <c r="C32" s="21"/>
      <c r="D32" s="21" t="s">
        <v>336</v>
      </c>
      <c r="E32" s="21"/>
      <c r="F32" s="21"/>
      <c r="G32" s="21"/>
      <c r="H32" s="21"/>
      <c r="I32" s="21"/>
      <c r="J32" s="21"/>
    </row>
    <row r="33" spans="1:10" s="35" customFormat="1" ht="19.5" hidden="1" customHeight="1" thickBot="1">
      <c r="A33" s="33"/>
      <c r="B33" s="34"/>
      <c r="C33" s="32"/>
      <c r="D33" s="109" t="s">
        <v>337</v>
      </c>
      <c r="E33" s="110"/>
      <c r="F33" s="110"/>
      <c r="G33" s="110"/>
      <c r="H33" s="110"/>
      <c r="I33" s="111"/>
      <c r="J33" s="32"/>
    </row>
    <row r="34" spans="1:10">
      <c r="A34" s="22"/>
      <c r="B34" s="28" t="s">
        <v>329</v>
      </c>
      <c r="C34" s="21" t="s">
        <v>338</v>
      </c>
      <c r="D34" s="21"/>
      <c r="E34" s="21"/>
      <c r="F34" s="21"/>
      <c r="G34" s="21"/>
      <c r="H34" s="21"/>
      <c r="I34" s="21"/>
      <c r="J34" s="21"/>
    </row>
    <row r="35" spans="1:10" ht="19.5" customHeight="1">
      <c r="A35" s="22"/>
      <c r="B35" s="24"/>
      <c r="C35" s="21"/>
      <c r="D35" s="21" t="s">
        <v>332</v>
      </c>
      <c r="E35" s="21"/>
      <c r="F35" s="29"/>
      <c r="G35" s="21" t="s">
        <v>333</v>
      </c>
      <c r="H35" s="21"/>
      <c r="I35" s="21"/>
      <c r="J35" s="21"/>
    </row>
    <row r="36" spans="1:10" ht="19.5" customHeight="1">
      <c r="A36" s="22"/>
      <c r="B36" s="24"/>
      <c r="C36" s="21"/>
      <c r="D36" s="21" t="s">
        <v>334</v>
      </c>
      <c r="E36" s="21"/>
      <c r="F36" s="29"/>
      <c r="G36" s="21" t="s">
        <v>333</v>
      </c>
      <c r="H36" s="21"/>
      <c r="I36" s="21"/>
      <c r="J36" s="21"/>
    </row>
    <row r="37" spans="1:10" ht="19.5" customHeight="1">
      <c r="A37" s="22"/>
      <c r="B37" s="24"/>
      <c r="C37" s="21"/>
      <c r="D37" s="21" t="s">
        <v>335</v>
      </c>
      <c r="E37" s="21"/>
      <c r="F37" s="21"/>
      <c r="G37" s="21"/>
      <c r="H37" s="30"/>
      <c r="I37" s="36"/>
      <c r="J37" s="32"/>
    </row>
    <row r="38" spans="1:10" ht="19.5" customHeight="1" thickBot="1">
      <c r="A38" s="22"/>
      <c r="B38" s="24"/>
      <c r="C38" s="22"/>
      <c r="D38" s="22" t="s">
        <v>339</v>
      </c>
      <c r="E38" s="21"/>
      <c r="F38" s="21"/>
      <c r="G38" s="21"/>
      <c r="H38" s="21"/>
      <c r="I38" s="21"/>
      <c r="J38" s="21"/>
    </row>
    <row r="39" spans="1:10" ht="18" hidden="1" customHeight="1" thickBot="1">
      <c r="A39" s="22"/>
      <c r="B39" s="24"/>
      <c r="C39" s="22"/>
      <c r="D39" s="109" t="s">
        <v>337</v>
      </c>
      <c r="E39" s="110"/>
      <c r="F39" s="110"/>
      <c r="G39" s="110"/>
      <c r="H39" s="110"/>
      <c r="I39" s="111"/>
      <c r="J39" s="21"/>
    </row>
    <row r="40" spans="1:10">
      <c r="A40" s="22"/>
      <c r="B40" s="28" t="s">
        <v>329</v>
      </c>
      <c r="C40" s="22" t="s">
        <v>340</v>
      </c>
      <c r="D40" s="22"/>
      <c r="E40" s="21"/>
      <c r="F40" s="21"/>
      <c r="G40" s="21"/>
      <c r="H40" s="21"/>
      <c r="I40" s="21"/>
      <c r="J40" s="21"/>
    </row>
    <row r="41" spans="1:10">
      <c r="A41" s="22"/>
      <c r="B41" s="24"/>
      <c r="C41" s="22"/>
      <c r="D41" s="21" t="s">
        <v>332</v>
      </c>
      <c r="E41" s="21"/>
      <c r="F41" s="29"/>
      <c r="G41" s="21" t="s">
        <v>333</v>
      </c>
      <c r="H41" s="21"/>
      <c r="I41" s="21"/>
      <c r="J41" s="21"/>
    </row>
    <row r="42" spans="1:10">
      <c r="A42" s="22"/>
      <c r="B42" s="24"/>
      <c r="C42" s="22"/>
      <c r="D42" s="21" t="s">
        <v>334</v>
      </c>
      <c r="E42" s="21"/>
      <c r="F42" s="29"/>
      <c r="G42" s="21" t="s">
        <v>333</v>
      </c>
      <c r="H42" s="21"/>
      <c r="I42" s="21"/>
      <c r="J42" s="21"/>
    </row>
    <row r="43" spans="1:10">
      <c r="A43" s="22"/>
      <c r="B43" s="24"/>
      <c r="C43" s="22"/>
      <c r="D43" s="21" t="s">
        <v>341</v>
      </c>
      <c r="E43" s="21"/>
      <c r="F43" s="21"/>
      <c r="G43" s="21"/>
      <c r="H43" s="37" t="s">
        <v>342</v>
      </c>
      <c r="I43" s="38"/>
      <c r="J43" s="21" t="s">
        <v>343</v>
      </c>
    </row>
    <row r="44" spans="1:10">
      <c r="A44" s="22"/>
      <c r="B44" s="24"/>
      <c r="C44" s="22"/>
      <c r="D44" s="22"/>
      <c r="E44" s="21"/>
      <c r="F44" s="21"/>
      <c r="G44" s="21"/>
      <c r="H44" s="21"/>
      <c r="I44" s="21"/>
      <c r="J44" s="21"/>
    </row>
    <row r="45" spans="1:10">
      <c r="A45" s="22"/>
      <c r="B45" s="24"/>
      <c r="C45" s="22" t="s">
        <v>344</v>
      </c>
      <c r="D45" s="22"/>
      <c r="E45" s="21"/>
      <c r="F45" s="21"/>
      <c r="G45" s="21"/>
      <c r="H45" s="21"/>
      <c r="I45" s="21"/>
      <c r="J45" s="21"/>
    </row>
    <row r="46" spans="1:10">
      <c r="A46" s="39"/>
      <c r="B46" s="24"/>
      <c r="C46" s="22"/>
      <c r="D46" s="22" t="s">
        <v>345</v>
      </c>
      <c r="E46" s="21"/>
      <c r="F46" s="21"/>
      <c r="G46" s="37" t="s">
        <v>346</v>
      </c>
      <c r="H46" s="38"/>
      <c r="I46" s="21" t="s">
        <v>343</v>
      </c>
      <c r="J46" s="21"/>
    </row>
    <row r="47" spans="1:10">
      <c r="A47" s="39"/>
      <c r="B47" s="24"/>
      <c r="C47" s="22" t="s">
        <v>347</v>
      </c>
      <c r="D47" s="22" t="s">
        <v>348</v>
      </c>
      <c r="E47" s="21"/>
      <c r="F47" s="37" t="s">
        <v>346</v>
      </c>
      <c r="G47" s="38"/>
      <c r="H47" s="21" t="s">
        <v>343</v>
      </c>
      <c r="I47" s="21"/>
      <c r="J47" s="21"/>
    </row>
    <row r="48" spans="1:10">
      <c r="A48" s="39"/>
      <c r="B48" s="24"/>
      <c r="C48" s="22" t="s">
        <v>347</v>
      </c>
      <c r="D48" s="22" t="s">
        <v>349</v>
      </c>
      <c r="E48" s="21" t="s">
        <v>350</v>
      </c>
      <c r="F48" s="38"/>
      <c r="G48" s="21" t="s">
        <v>322</v>
      </c>
      <c r="H48" s="21"/>
      <c r="I48" s="37"/>
      <c r="J48" s="21"/>
    </row>
    <row r="49" spans="1:10">
      <c r="A49" s="21"/>
      <c r="B49" s="21"/>
      <c r="C49" s="21"/>
      <c r="D49" s="21"/>
      <c r="E49" s="21"/>
      <c r="F49" s="21"/>
      <c r="G49" s="21"/>
      <c r="H49" s="37"/>
      <c r="I49" s="37"/>
      <c r="J49" s="21"/>
    </row>
    <row r="50" spans="1:10" s="35" customFormat="1" ht="15" hidden="1" customHeight="1">
      <c r="A50" s="32"/>
      <c r="B50" s="32"/>
      <c r="C50" s="32" t="s">
        <v>351</v>
      </c>
      <c r="D50" s="32"/>
      <c r="E50" s="32"/>
      <c r="F50" s="32"/>
      <c r="G50" s="32"/>
      <c r="H50" s="32"/>
      <c r="I50" s="32"/>
      <c r="J50" s="32"/>
    </row>
    <row r="51" spans="1:10" s="35" customFormat="1" ht="39" hidden="1" customHeight="1">
      <c r="A51" s="32"/>
      <c r="B51" s="32"/>
      <c r="C51" s="119"/>
      <c r="D51" s="120"/>
      <c r="E51" s="120"/>
      <c r="F51" s="120"/>
      <c r="G51" s="120"/>
      <c r="H51" s="120"/>
      <c r="I51" s="121"/>
      <c r="J51" s="32"/>
    </row>
    <row r="52" spans="1:10">
      <c r="A52" s="22"/>
      <c r="B52" s="24"/>
      <c r="C52" s="39"/>
      <c r="D52" s="22"/>
      <c r="E52" s="21"/>
      <c r="F52" s="21"/>
      <c r="G52" s="21"/>
      <c r="H52" s="21"/>
      <c r="I52" s="21"/>
      <c r="J52" s="21"/>
    </row>
    <row r="53" spans="1:10">
      <c r="A53" s="22"/>
      <c r="B53" s="24"/>
      <c r="C53" s="39"/>
      <c r="D53" s="22"/>
      <c r="E53" s="21"/>
      <c r="F53" s="21"/>
      <c r="G53" s="21"/>
      <c r="H53" s="27"/>
      <c r="I53" s="27"/>
      <c r="J53" s="27"/>
    </row>
    <row r="54" spans="1:10" ht="18.75" customHeight="1">
      <c r="A54" s="22"/>
      <c r="B54" s="24"/>
      <c r="C54" s="22"/>
      <c r="D54" s="22"/>
      <c r="E54" s="21"/>
      <c r="F54" s="21"/>
      <c r="G54" s="117"/>
      <c r="H54" s="117"/>
      <c r="I54" s="117"/>
      <c r="J54" s="27"/>
    </row>
    <row r="76" spans="1:1">
      <c r="A76" s="40"/>
    </row>
  </sheetData>
  <sheetProtection algorithmName="SHA-512" hashValue="tvjNlGh2y4/Lb+6ShWIkNl2nYOm8hv11uw5kws1exapPRs6hDIOn1F4gxDfqrg2IP7z732QmMCKnjWlggPyBJQ==" saltValue="0MvSMVhZx+I6j6S6l/+NdQ==" spinCount="100000" sheet="1" objects="1" scenarios="1" formatRows="0" selectLockedCells="1"/>
  <protectedRanges>
    <protectedRange sqref="D33" name="Range6"/>
    <protectedRange sqref="C14" name="Range4"/>
    <protectedRange sqref="C51" name="Range2"/>
    <protectedRange algorithmName="SHA-512" hashValue="Scrj8bWZpch4ofCocMxnFE5bbZP2LfhYIf2jP3Fr+qCv/xUBfiUaNLnWU7srSYoB8hgZ7GxmUTcbtryJ19E30A==" saltValue="bb5Xc+tqVjAe75qgK0uTWA==" spinCount="100000" sqref="D3 D5 D16 F18:H19 F29:F30 I31 F35:F36 I37 F41:F42 I43 H46 G47 I48:I49 F48" name="Range1" securityDescriptor="O:WDG:WDD:(A;;CC;;;WD)"/>
    <protectedRange sqref="D39" name="Range5"/>
  </protectedRanges>
  <mergeCells count="13">
    <mergeCell ref="G54:I54"/>
    <mergeCell ref="F18:H18"/>
    <mergeCell ref="F19:H19"/>
    <mergeCell ref="C26:I27"/>
    <mergeCell ref="D33:I33"/>
    <mergeCell ref="D39:I39"/>
    <mergeCell ref="C51:I51"/>
    <mergeCell ref="C14:I14"/>
    <mergeCell ref="A1:J1"/>
    <mergeCell ref="D3:I3"/>
    <mergeCell ref="D5:I5"/>
    <mergeCell ref="D7:I7"/>
    <mergeCell ref="F8:I8"/>
  </mergeCells>
  <conditionalFormatting sqref="G54:I54">
    <cfRule type="notContainsBlanks" dxfId="10" priority="2">
      <formula>LEN(TRIM(G54))&gt;0</formula>
    </cfRule>
  </conditionalFormatting>
  <conditionalFormatting sqref="C51:I51">
    <cfRule type="containsBlanks" dxfId="9" priority="1">
      <formula>LEN(TRIM(C51))=0</formula>
    </cfRule>
  </conditionalFormatting>
  <dataValidations count="5">
    <dataValidation type="list" allowBlank="1" showInputMessage="1" showErrorMessage="1" sqref="J8:K8" xr:uid="{D7583F18-BD58-44C2-81AD-649BDBA5B506}">
      <formula1>"Provisional Assessment (PA),Final Assessment (FA)"</formula1>
    </dataValidation>
    <dataValidation type="date" allowBlank="1" showInputMessage="1" showErrorMessage="1" sqref="I31 I48:I49 I37 H46 G47 I43 F48:F49" xr:uid="{30B8DF26-5EE6-4C07-AB7C-6CC7386FF476}">
      <formula1>1</formula1>
      <formula2>109939</formula2>
    </dataValidation>
    <dataValidation type="decimal" allowBlank="1" showInputMessage="1" showErrorMessage="1" sqref="D16" xr:uid="{C0F13E1E-4786-4EEF-9566-127012D298F5}">
      <formula1>0.1</formula1>
      <formula2>9999999999</formula2>
    </dataValidation>
    <dataValidation type="date" allowBlank="1" showInputMessage="1" showErrorMessage="1" sqref="F30 F36 F42" xr:uid="{B446A2BA-1E33-442C-BF33-E751836933BE}">
      <formula1>F29</formula1>
      <formula2>109939</formula2>
    </dataValidation>
    <dataValidation type="date" allowBlank="1" showInputMessage="1" showErrorMessage="1" sqref="F29 F35 F41" xr:uid="{67071D5C-958D-4743-AEB1-6783E483175C}">
      <formula1>1</formula1>
      <formula2>F30</formula2>
    </dataValidation>
  </dataValidations>
  <pageMargins left="0.7" right="0.7" top="0.75" bottom="0.75" header="0.3" footer="0.3"/>
  <pageSetup scale="62" orientation="portrait" r:id="rId1"/>
  <ignoredErrors>
    <ignoredError sqref="B12 B16 B18 B21 B23 B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29</xdr:row>
                    <xdr:rowOff>142875</xdr:rowOff>
                  </from>
                  <to>
                    <xdr:col>0</xdr:col>
                    <xdr:colOff>19050</xdr:colOff>
                    <xdr:row>32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0</xdr:colOff>
                    <xdr:row>36</xdr:row>
                    <xdr:rowOff>152400</xdr:rowOff>
                  </from>
                  <to>
                    <xdr:col>0</xdr:col>
                    <xdr:colOff>38100</xdr:colOff>
                    <xdr:row>38</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885825</xdr:colOff>
                    <xdr:row>41</xdr:row>
                    <xdr:rowOff>95250</xdr:rowOff>
                  </from>
                  <to>
                    <xdr:col>3</xdr:col>
                    <xdr:colOff>9525</xdr:colOff>
                    <xdr:row>43</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885825</xdr:colOff>
                    <xdr:row>45</xdr:row>
                    <xdr:rowOff>28575</xdr:rowOff>
                  </from>
                  <to>
                    <xdr:col>3</xdr:col>
                    <xdr:colOff>9525</xdr:colOff>
                    <xdr:row>46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885825</xdr:colOff>
                    <xdr:row>45</xdr:row>
                    <xdr:rowOff>180975</xdr:rowOff>
                  </from>
                  <to>
                    <xdr:col>3</xdr:col>
                    <xdr:colOff>9525</xdr:colOff>
                    <xdr:row>47</xdr:row>
                    <xdr:rowOff>9525</xdr:rowOff>
                  </to>
                </anchor>
              </controlPr>
            </control>
          </mc:Choice>
        </mc:AlternateContent>
        <mc:AlternateContent xmlns:mc="http://schemas.openxmlformats.org/markup-compatibility/2006">
          <mc:Choice Requires="x14">
            <control shapeId="1030" r:id="rId9" name="Drop Down 6">
              <controlPr defaultSize="0" autoLine="0" autoPict="0" altText="">
                <anchor moveWithCells="1">
                  <from>
                    <xdr:col>4</xdr:col>
                    <xdr:colOff>762000</xdr:colOff>
                    <xdr:row>7</xdr:row>
                    <xdr:rowOff>85725</xdr:rowOff>
                  </from>
                  <to>
                    <xdr:col>9</xdr:col>
                    <xdr:colOff>171450</xdr:colOff>
                    <xdr:row>8</xdr:row>
                    <xdr:rowOff>76200</xdr:rowOff>
                  </to>
                </anchor>
              </controlPr>
            </control>
          </mc:Choice>
        </mc:AlternateContent>
        <mc:AlternateContent xmlns:mc="http://schemas.openxmlformats.org/markup-compatibility/2006">
          <mc:Choice Requires="x14">
            <control shapeId="1031" r:id="rId10" name="Drop Down 7">
              <controlPr defaultSize="0" autoLine="0" autoPict="0" altText="">
                <anchor moveWithCells="1">
                  <from>
                    <xdr:col>3</xdr:col>
                    <xdr:colOff>847725</xdr:colOff>
                    <xdr:row>20</xdr:row>
                    <xdr:rowOff>47625</xdr:rowOff>
                  </from>
                  <to>
                    <xdr:col>6</xdr:col>
                    <xdr:colOff>342900</xdr:colOff>
                    <xdr:row>21</xdr:row>
                    <xdr:rowOff>9525</xdr:rowOff>
                  </to>
                </anchor>
              </controlPr>
            </control>
          </mc:Choice>
        </mc:AlternateContent>
        <mc:AlternateContent xmlns:mc="http://schemas.openxmlformats.org/markup-compatibility/2006">
          <mc:Choice Requires="x14">
            <control shapeId="1032" r:id="rId11" name="Drop Down 8">
              <controlPr defaultSize="0" autoLine="0" autoPict="0" altText="">
                <anchor moveWithCells="1">
                  <from>
                    <xdr:col>3</xdr:col>
                    <xdr:colOff>895350</xdr:colOff>
                    <xdr:row>22</xdr:row>
                    <xdr:rowOff>9525</xdr:rowOff>
                  </from>
                  <to>
                    <xdr:col>6</xdr:col>
                    <xdr:colOff>371475</xdr:colOff>
                    <xdr:row>22</xdr:row>
                    <xdr:rowOff>152400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885825</xdr:colOff>
                    <xdr:row>47</xdr:row>
                    <xdr:rowOff>9525</xdr:rowOff>
                  </from>
                  <to>
                    <xdr:col>3</xdr:col>
                    <xdr:colOff>38100</xdr:colOff>
                    <xdr:row>47</xdr:row>
                    <xdr:rowOff>180975</xdr:rowOff>
                  </to>
                </anchor>
              </controlPr>
            </control>
          </mc:Choice>
        </mc:AlternateContent>
        <mc:AlternateContent xmlns:mc="http://schemas.openxmlformats.org/markup-compatibility/2006">
          <mc:Choice Requires="x14">
            <control shapeId="1034" r:id="rId13" name="Drop Down 10">
              <controlPr defaultSize="0" autoLine="0" autoPict="0" altText="New Data Centres Version 1.0">
                <anchor moveWithCells="1">
                  <from>
                    <xdr:col>2</xdr:col>
                    <xdr:colOff>1038225</xdr:colOff>
                    <xdr:row>6</xdr:row>
                    <xdr:rowOff>9525</xdr:rowOff>
                  </from>
                  <to>
                    <xdr:col>7</xdr:col>
                    <xdr:colOff>495300</xdr:colOff>
                    <xdr:row>7</xdr:row>
                    <xdr:rowOff>38100</xdr:rowOff>
                  </to>
                </anchor>
              </controlPr>
            </control>
          </mc:Choice>
        </mc:AlternateContent>
        <mc:AlternateContent xmlns:mc="http://schemas.openxmlformats.org/markup-compatibility/2006">
          <mc:Choice Requires="x14">
            <control shapeId="1035" r:id="rId14" name="Check Box 67">
              <controlPr defaultSize="0" autoFill="0" autoLine="0" autoPict="0" macro="[0]!CheckBox67_Click">
                <anchor moveWithCells="1">
                  <from>
                    <xdr:col>2</xdr:col>
                    <xdr:colOff>895350</xdr:colOff>
                    <xdr:row>30</xdr:row>
                    <xdr:rowOff>95250</xdr:rowOff>
                  </from>
                  <to>
                    <xdr:col>3</xdr:col>
                    <xdr:colOff>38100</xdr:colOff>
                    <xdr:row>31</xdr:row>
                    <xdr:rowOff>28575</xdr:rowOff>
                  </to>
                </anchor>
              </controlPr>
            </control>
          </mc:Choice>
        </mc:AlternateContent>
        <mc:AlternateContent xmlns:mc="http://schemas.openxmlformats.org/markup-compatibility/2006">
          <mc:Choice Requires="x14">
            <control shapeId="1036" r:id="rId15" name="Check Box 69">
              <controlPr defaultSize="0" autoFill="0" autoLine="0" autoPict="0" macro="[0]!CheckBox69_Click">
                <anchor moveWithCells="1">
                  <from>
                    <xdr:col>2</xdr:col>
                    <xdr:colOff>885825</xdr:colOff>
                    <xdr:row>31</xdr:row>
                    <xdr:rowOff>66675</xdr:rowOff>
                  </from>
                  <to>
                    <xdr:col>3</xdr:col>
                    <xdr:colOff>38100</xdr:colOff>
                    <xdr:row>32</xdr:row>
                    <xdr:rowOff>0</xdr:rowOff>
                  </to>
                </anchor>
              </controlPr>
            </control>
          </mc:Choice>
        </mc:AlternateContent>
        <mc:AlternateContent xmlns:mc="http://schemas.openxmlformats.org/markup-compatibility/2006">
          <mc:Choice Requires="x14">
            <control shapeId="1037" r:id="rId16" name="Check Box 73">
              <controlPr defaultSize="0" autoFill="0" autoLine="0" autoPict="0" macro="[0]!CheckBox73_Click">
                <anchor moveWithCells="1">
                  <from>
                    <xdr:col>2</xdr:col>
                    <xdr:colOff>885825</xdr:colOff>
                    <xdr:row>36</xdr:row>
                    <xdr:rowOff>95250</xdr:rowOff>
                  </from>
                  <to>
                    <xdr:col>3</xdr:col>
                    <xdr:colOff>38100</xdr:colOff>
                    <xdr:row>37</xdr:row>
                    <xdr:rowOff>9525</xdr:rowOff>
                  </to>
                </anchor>
              </controlPr>
            </control>
          </mc:Choice>
        </mc:AlternateContent>
        <mc:AlternateContent xmlns:mc="http://schemas.openxmlformats.org/markup-compatibility/2006">
          <mc:Choice Requires="x14">
            <control shapeId="1038" r:id="rId17" name="Check Box 74">
              <controlPr defaultSize="0" autoFill="0" autoLine="0" autoPict="0" macro="[0]!CheckBox74_Click">
                <anchor moveWithCells="1">
                  <from>
                    <xdr:col>2</xdr:col>
                    <xdr:colOff>885825</xdr:colOff>
                    <xdr:row>37</xdr:row>
                    <xdr:rowOff>28575</xdr:rowOff>
                  </from>
                  <to>
                    <xdr:col>3</xdr:col>
                    <xdr:colOff>38100</xdr:colOff>
                    <xdr:row>38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59206-E536-42F2-8F12-09C78BA2D8DA}">
  <sheetPr codeName="Sheet2"/>
  <dimension ref="A1:H200"/>
  <sheetViews>
    <sheetView view="pageBreakPreview" zoomScaleNormal="85" zoomScaleSheetLayoutView="100" workbookViewId="0">
      <selection activeCell="C9" sqref="C9"/>
    </sheetView>
  </sheetViews>
  <sheetFormatPr defaultColWidth="9.140625" defaultRowHeight="12.75"/>
  <cols>
    <col min="1" max="1" width="14.28515625" style="53" customWidth="1"/>
    <col min="2" max="2" width="18" style="93" customWidth="1"/>
    <col min="3" max="3" width="92.85546875" style="53" customWidth="1"/>
    <col min="4" max="4" width="23.42578125" style="53" customWidth="1"/>
    <col min="5" max="5" width="11.7109375" style="53" customWidth="1"/>
    <col min="6" max="6" width="11.7109375" style="94" customWidth="1"/>
    <col min="7" max="7" width="6.28515625" style="51" customWidth="1"/>
    <col min="8" max="8" width="6.28515625" style="94" customWidth="1"/>
    <col min="9" max="9" width="9.140625" style="53"/>
    <col min="10" max="10" width="9.140625" style="53" customWidth="1"/>
    <col min="11" max="16384" width="9.140625" style="53"/>
  </cols>
  <sheetData>
    <row r="1" spans="1:8" s="50" customFormat="1" ht="24.95" customHeight="1">
      <c r="A1" s="1" t="s">
        <v>0</v>
      </c>
      <c r="B1" s="49"/>
      <c r="F1" s="48"/>
      <c r="G1" s="51"/>
      <c r="H1" s="48"/>
    </row>
    <row r="2" spans="1:8" ht="24.95" customHeight="1"/>
    <row r="3" spans="1:8" ht="35.450000000000003" customHeight="1">
      <c r="A3" s="52"/>
      <c r="B3" s="103" t="s">
        <v>1</v>
      </c>
      <c r="C3" s="103" t="s">
        <v>2</v>
      </c>
      <c r="D3" s="52" t="s">
        <v>3</v>
      </c>
      <c r="E3" s="52" t="s">
        <v>4</v>
      </c>
      <c r="F3" s="52" t="s">
        <v>5</v>
      </c>
      <c r="G3" s="134" t="s">
        <v>6</v>
      </c>
      <c r="H3" s="134"/>
    </row>
    <row r="4" spans="1:8" s="58" customFormat="1" ht="24.95" customHeight="1">
      <c r="A4" s="54" t="s">
        <v>7</v>
      </c>
      <c r="B4" s="55"/>
      <c r="C4" s="56"/>
      <c r="D4" s="57"/>
      <c r="E4" s="57" t="s">
        <v>297</v>
      </c>
      <c r="F4" s="57" t="s">
        <v>8</v>
      </c>
      <c r="G4" s="154"/>
      <c r="H4" s="154"/>
    </row>
    <row r="5" spans="1:8" ht="48.2" customHeight="1">
      <c r="A5" s="59" t="s">
        <v>90</v>
      </c>
      <c r="B5" s="60" t="s">
        <v>9</v>
      </c>
      <c r="C5" s="64" t="s">
        <v>93</v>
      </c>
      <c r="D5" s="61" t="s">
        <v>98</v>
      </c>
      <c r="E5" s="61" t="s">
        <v>10</v>
      </c>
      <c r="F5" s="62" t="s">
        <v>11</v>
      </c>
      <c r="G5" s="155" t="s">
        <v>10</v>
      </c>
      <c r="H5" s="155"/>
    </row>
    <row r="6" spans="1:8" ht="35.450000000000003" customHeight="1">
      <c r="A6" s="59" t="s">
        <v>91</v>
      </c>
      <c r="B6" s="60" t="s">
        <v>92</v>
      </c>
      <c r="C6" s="64" t="s">
        <v>420</v>
      </c>
      <c r="D6" s="61" t="s">
        <v>98</v>
      </c>
      <c r="E6" s="61" t="s">
        <v>10</v>
      </c>
      <c r="F6" s="62" t="s">
        <v>11</v>
      </c>
      <c r="G6" s="155" t="s">
        <v>10</v>
      </c>
      <c r="H6" s="155"/>
    </row>
    <row r="7" spans="1:8" ht="35.450000000000003" customHeight="1">
      <c r="A7" s="59" t="s">
        <v>94</v>
      </c>
      <c r="B7" s="60" t="s">
        <v>13</v>
      </c>
      <c r="C7" s="63" t="s">
        <v>421</v>
      </c>
      <c r="D7" s="61" t="s">
        <v>98</v>
      </c>
      <c r="E7" s="61" t="s">
        <v>12</v>
      </c>
      <c r="F7" s="62" t="s">
        <v>11</v>
      </c>
      <c r="G7" s="155" t="s">
        <v>12</v>
      </c>
      <c r="H7" s="155"/>
    </row>
    <row r="8" spans="1:8" ht="35.450000000000003" customHeight="1">
      <c r="A8" s="141" t="s">
        <v>95</v>
      </c>
      <c r="B8" s="139" t="s">
        <v>14</v>
      </c>
      <c r="C8" s="63" t="s">
        <v>430</v>
      </c>
      <c r="D8" s="122" t="s">
        <v>98</v>
      </c>
      <c r="E8" s="61">
        <v>1</v>
      </c>
      <c r="F8" s="62" t="s">
        <v>11</v>
      </c>
      <c r="G8" s="126">
        <v>0</v>
      </c>
      <c r="H8" s="127"/>
    </row>
    <row r="9" spans="1:8" ht="111.95" customHeight="1">
      <c r="A9" s="141"/>
      <c r="B9" s="139"/>
      <c r="C9" s="63" t="s">
        <v>434</v>
      </c>
      <c r="D9" s="123"/>
      <c r="E9" s="65" t="s">
        <v>25</v>
      </c>
      <c r="F9" s="62" t="s">
        <v>11</v>
      </c>
      <c r="G9" s="66">
        <v>0</v>
      </c>
      <c r="H9" s="67" t="s">
        <v>80</v>
      </c>
    </row>
    <row r="10" spans="1:8" ht="48.2" customHeight="1">
      <c r="A10" s="146" t="s">
        <v>96</v>
      </c>
      <c r="B10" s="148" t="s">
        <v>97</v>
      </c>
      <c r="C10" s="63" t="s">
        <v>435</v>
      </c>
      <c r="D10" s="122" t="s">
        <v>98</v>
      </c>
      <c r="E10" s="65" t="s">
        <v>25</v>
      </c>
      <c r="F10" s="62" t="s">
        <v>11</v>
      </c>
      <c r="G10" s="66">
        <v>0</v>
      </c>
      <c r="H10" s="67" t="s">
        <v>80</v>
      </c>
    </row>
    <row r="11" spans="1:8" ht="48.2" customHeight="1">
      <c r="A11" s="151"/>
      <c r="B11" s="150"/>
      <c r="C11" s="63" t="s">
        <v>294</v>
      </c>
      <c r="D11" s="145"/>
      <c r="E11" s="65" t="s">
        <v>25</v>
      </c>
      <c r="F11" s="62" t="s">
        <v>11</v>
      </c>
      <c r="G11" s="66">
        <v>0</v>
      </c>
      <c r="H11" s="67" t="s">
        <v>80</v>
      </c>
    </row>
    <row r="12" spans="1:8" ht="48.2" customHeight="1">
      <c r="A12" s="147"/>
      <c r="B12" s="149"/>
      <c r="C12" s="60" t="s">
        <v>295</v>
      </c>
      <c r="D12" s="123"/>
      <c r="E12" s="65" t="s">
        <v>25</v>
      </c>
      <c r="F12" s="62" t="s">
        <v>11</v>
      </c>
      <c r="G12" s="66">
        <v>0</v>
      </c>
      <c r="H12" s="67" t="s">
        <v>80</v>
      </c>
    </row>
    <row r="13" spans="1:8" ht="60.95" customHeight="1">
      <c r="A13" s="141" t="s">
        <v>99</v>
      </c>
      <c r="B13" s="139" t="s">
        <v>17</v>
      </c>
      <c r="C13" s="68" t="s">
        <v>437</v>
      </c>
      <c r="D13" s="144" t="s">
        <v>98</v>
      </c>
      <c r="E13" s="61">
        <v>1</v>
      </c>
      <c r="F13" s="62" t="s">
        <v>11</v>
      </c>
      <c r="G13" s="126">
        <v>0</v>
      </c>
      <c r="H13" s="127"/>
    </row>
    <row r="14" spans="1:8" ht="35.450000000000003" customHeight="1">
      <c r="A14" s="141"/>
      <c r="B14" s="139"/>
      <c r="C14" s="68" t="s">
        <v>100</v>
      </c>
      <c r="D14" s="144"/>
      <c r="E14" s="65">
        <v>1</v>
      </c>
      <c r="F14" s="62" t="s">
        <v>11</v>
      </c>
      <c r="G14" s="126">
        <v>0</v>
      </c>
      <c r="H14" s="127"/>
    </row>
    <row r="15" spans="1:8" ht="60.95" customHeight="1">
      <c r="A15" s="141"/>
      <c r="B15" s="139"/>
      <c r="C15" s="68" t="s">
        <v>101</v>
      </c>
      <c r="D15" s="144"/>
      <c r="E15" s="61">
        <v>1</v>
      </c>
      <c r="F15" s="62" t="s">
        <v>11</v>
      </c>
      <c r="G15" s="126">
        <v>0</v>
      </c>
      <c r="H15" s="127"/>
    </row>
    <row r="16" spans="1:8" ht="60.95" customHeight="1">
      <c r="A16" s="141"/>
      <c r="B16" s="139"/>
      <c r="C16" s="68" t="s">
        <v>102</v>
      </c>
      <c r="D16" s="144"/>
      <c r="E16" s="61">
        <v>1</v>
      </c>
      <c r="F16" s="62" t="s">
        <v>11</v>
      </c>
      <c r="G16" s="126">
        <v>0</v>
      </c>
      <c r="H16" s="127"/>
    </row>
    <row r="17" spans="1:8" ht="24.95" customHeight="1">
      <c r="A17" s="69" t="s">
        <v>103</v>
      </c>
      <c r="B17" s="70" t="s">
        <v>18</v>
      </c>
      <c r="C17" s="68" t="s">
        <v>296</v>
      </c>
      <c r="D17" s="61" t="s">
        <v>98</v>
      </c>
      <c r="E17" s="61">
        <v>1</v>
      </c>
      <c r="F17" s="62" t="s">
        <v>11</v>
      </c>
      <c r="G17" s="126">
        <v>0</v>
      </c>
      <c r="H17" s="127"/>
    </row>
    <row r="18" spans="1:8" ht="35.450000000000003" customHeight="1">
      <c r="A18" s="146" t="s">
        <v>104</v>
      </c>
      <c r="B18" s="148" t="s">
        <v>19</v>
      </c>
      <c r="C18" s="68" t="s">
        <v>118</v>
      </c>
      <c r="D18" s="122" t="s">
        <v>98</v>
      </c>
      <c r="E18" s="61">
        <v>2</v>
      </c>
      <c r="F18" s="62" t="s">
        <v>11</v>
      </c>
      <c r="G18" s="126">
        <v>0</v>
      </c>
      <c r="H18" s="127"/>
    </row>
    <row r="19" spans="1:8" ht="24.95" customHeight="1">
      <c r="A19" s="151"/>
      <c r="B19" s="150"/>
      <c r="C19" s="68" t="s">
        <v>119</v>
      </c>
      <c r="D19" s="145"/>
      <c r="E19" s="65">
        <v>1</v>
      </c>
      <c r="F19" s="62" t="s">
        <v>11</v>
      </c>
      <c r="G19" s="126">
        <v>0</v>
      </c>
      <c r="H19" s="127"/>
    </row>
    <row r="20" spans="1:8" ht="24.95" customHeight="1">
      <c r="A20" s="147"/>
      <c r="B20" s="149"/>
      <c r="C20" s="68" t="s">
        <v>120</v>
      </c>
      <c r="D20" s="123"/>
      <c r="E20" s="65">
        <v>1</v>
      </c>
      <c r="F20" s="62" t="s">
        <v>11</v>
      </c>
      <c r="G20" s="126">
        <v>0</v>
      </c>
      <c r="H20" s="127"/>
    </row>
    <row r="21" spans="1:8" ht="99.2" customHeight="1">
      <c r="A21" s="59" t="s">
        <v>105</v>
      </c>
      <c r="B21" s="60" t="s">
        <v>20</v>
      </c>
      <c r="C21" s="68" t="s">
        <v>410</v>
      </c>
      <c r="D21" s="61" t="s">
        <v>98</v>
      </c>
      <c r="E21" s="61">
        <v>1</v>
      </c>
      <c r="F21" s="62" t="s">
        <v>11</v>
      </c>
      <c r="G21" s="126">
        <v>0</v>
      </c>
      <c r="H21" s="127"/>
    </row>
    <row r="22" spans="1:8" ht="86.45" customHeight="1">
      <c r="A22" s="159" t="s">
        <v>422</v>
      </c>
      <c r="B22" s="148" t="s">
        <v>21</v>
      </c>
      <c r="C22" s="68" t="s">
        <v>423</v>
      </c>
      <c r="D22" s="156" t="s">
        <v>98</v>
      </c>
      <c r="E22" s="61">
        <v>1</v>
      </c>
      <c r="F22" s="71" t="s">
        <v>11</v>
      </c>
      <c r="G22" s="152">
        <v>0</v>
      </c>
      <c r="H22" s="153"/>
    </row>
    <row r="23" spans="1:8" ht="60.95" customHeight="1">
      <c r="A23" s="160"/>
      <c r="B23" s="150"/>
      <c r="C23" s="72" t="s">
        <v>424</v>
      </c>
      <c r="D23" s="157"/>
      <c r="E23" s="73">
        <v>1</v>
      </c>
      <c r="F23" s="71" t="s">
        <v>11</v>
      </c>
      <c r="G23" s="152">
        <v>0</v>
      </c>
      <c r="H23" s="153"/>
    </row>
    <row r="24" spans="1:8" ht="60.95" customHeight="1">
      <c r="A24" s="160"/>
      <c r="B24" s="150"/>
      <c r="C24" s="72" t="s">
        <v>425</v>
      </c>
      <c r="D24" s="157"/>
      <c r="E24" s="73">
        <v>1</v>
      </c>
      <c r="F24" s="71" t="s">
        <v>11</v>
      </c>
      <c r="G24" s="152">
        <v>0</v>
      </c>
      <c r="H24" s="153"/>
    </row>
    <row r="25" spans="1:8" ht="60.95" customHeight="1">
      <c r="A25" s="160"/>
      <c r="B25" s="150"/>
      <c r="C25" s="72" t="s">
        <v>426</v>
      </c>
      <c r="D25" s="157"/>
      <c r="E25" s="73" t="s">
        <v>15</v>
      </c>
      <c r="F25" s="71" t="s">
        <v>11</v>
      </c>
      <c r="G25" s="66">
        <v>0</v>
      </c>
      <c r="H25" s="67" t="s">
        <v>80</v>
      </c>
    </row>
    <row r="26" spans="1:8" ht="86.45" customHeight="1">
      <c r="A26" s="160"/>
      <c r="B26" s="150"/>
      <c r="C26" s="72" t="s">
        <v>411</v>
      </c>
      <c r="D26" s="157"/>
      <c r="E26" s="73">
        <v>1</v>
      </c>
      <c r="F26" s="71" t="s">
        <v>11</v>
      </c>
      <c r="G26" s="152">
        <v>0</v>
      </c>
      <c r="H26" s="153"/>
    </row>
    <row r="27" spans="1:8" ht="60.95" customHeight="1">
      <c r="A27" s="161"/>
      <c r="B27" s="149"/>
      <c r="C27" s="72" t="s">
        <v>106</v>
      </c>
      <c r="D27" s="158"/>
      <c r="E27" s="73">
        <v>1</v>
      </c>
      <c r="F27" s="71" t="s">
        <v>11</v>
      </c>
      <c r="G27" s="152">
        <v>0</v>
      </c>
      <c r="H27" s="153"/>
    </row>
    <row r="28" spans="1:8" ht="60.95" customHeight="1">
      <c r="A28" s="146" t="s">
        <v>107</v>
      </c>
      <c r="B28" s="148" t="s">
        <v>22</v>
      </c>
      <c r="C28" s="68" t="s">
        <v>438</v>
      </c>
      <c r="D28" s="122" t="s">
        <v>112</v>
      </c>
      <c r="E28" s="61">
        <v>1</v>
      </c>
      <c r="F28" s="62" t="s">
        <v>11</v>
      </c>
      <c r="G28" s="126">
        <v>0</v>
      </c>
      <c r="H28" s="127"/>
    </row>
    <row r="29" spans="1:8" ht="24.95" customHeight="1">
      <c r="A29" s="151"/>
      <c r="B29" s="150"/>
      <c r="C29" s="68" t="s">
        <v>108</v>
      </c>
      <c r="D29" s="123"/>
      <c r="E29" s="65" t="s">
        <v>35</v>
      </c>
      <c r="F29" s="62" t="s">
        <v>11</v>
      </c>
      <c r="G29" s="66">
        <v>0</v>
      </c>
      <c r="H29" s="75" t="s">
        <v>16</v>
      </c>
    </row>
    <row r="30" spans="1:8" ht="73.7" customHeight="1">
      <c r="A30" s="151"/>
      <c r="B30" s="150"/>
      <c r="C30" s="68" t="s">
        <v>109</v>
      </c>
      <c r="D30" s="122" t="s">
        <v>98</v>
      </c>
      <c r="E30" s="61">
        <v>1</v>
      </c>
      <c r="F30" s="62" t="s">
        <v>11</v>
      </c>
      <c r="G30" s="126">
        <v>0</v>
      </c>
      <c r="H30" s="127"/>
    </row>
    <row r="31" spans="1:8" ht="35.450000000000003" customHeight="1">
      <c r="A31" s="151"/>
      <c r="B31" s="150"/>
      <c r="C31" s="68" t="s">
        <v>439</v>
      </c>
      <c r="D31" s="123"/>
      <c r="E31" s="65" t="s">
        <v>35</v>
      </c>
      <c r="F31" s="62" t="s">
        <v>11</v>
      </c>
      <c r="G31" s="66">
        <v>0</v>
      </c>
      <c r="H31" s="67" t="s">
        <v>16</v>
      </c>
    </row>
    <row r="32" spans="1:8" ht="35.450000000000003" customHeight="1">
      <c r="A32" s="59" t="s">
        <v>110</v>
      </c>
      <c r="B32" s="60" t="s">
        <v>23</v>
      </c>
      <c r="C32" s="68" t="s">
        <v>111</v>
      </c>
      <c r="D32" s="61" t="s">
        <v>123</v>
      </c>
      <c r="E32" s="61">
        <v>1</v>
      </c>
      <c r="F32" s="62" t="s">
        <v>11</v>
      </c>
      <c r="G32" s="126">
        <v>0</v>
      </c>
      <c r="H32" s="127"/>
    </row>
    <row r="33" spans="1:8" ht="35.450000000000003" customHeight="1">
      <c r="A33" s="171" t="s">
        <v>113</v>
      </c>
      <c r="B33" s="172" t="s">
        <v>114</v>
      </c>
      <c r="C33" s="173" t="s">
        <v>115</v>
      </c>
      <c r="D33" s="174"/>
      <c r="E33" s="174"/>
      <c r="F33" s="174"/>
      <c r="G33" s="174"/>
      <c r="H33" s="175"/>
    </row>
    <row r="34" spans="1:8" ht="48.2" customHeight="1">
      <c r="A34" s="59" t="s">
        <v>116</v>
      </c>
      <c r="B34" s="60" t="s">
        <v>440</v>
      </c>
      <c r="C34" s="68" t="s">
        <v>117</v>
      </c>
      <c r="D34" s="61" t="s">
        <v>98</v>
      </c>
      <c r="E34" s="61">
        <v>1</v>
      </c>
      <c r="F34" s="62" t="s">
        <v>11</v>
      </c>
      <c r="G34" s="126">
        <v>0</v>
      </c>
      <c r="H34" s="127"/>
    </row>
    <row r="35" spans="1:8" ht="54.95" customHeight="1">
      <c r="A35" s="59" t="s">
        <v>121</v>
      </c>
      <c r="B35" s="60" t="s">
        <v>441</v>
      </c>
      <c r="C35" s="68" t="s">
        <v>122</v>
      </c>
      <c r="D35" s="61" t="s">
        <v>98</v>
      </c>
      <c r="E35" s="61">
        <v>1</v>
      </c>
      <c r="F35" s="62" t="s">
        <v>11</v>
      </c>
      <c r="G35" s="126">
        <v>0</v>
      </c>
      <c r="H35" s="127"/>
    </row>
    <row r="36" spans="1:8" ht="48.2" customHeight="1">
      <c r="A36" s="59" t="s">
        <v>124</v>
      </c>
      <c r="B36" s="60" t="s">
        <v>24</v>
      </c>
      <c r="C36" s="68" t="s">
        <v>125</v>
      </c>
      <c r="D36" s="61" t="s">
        <v>123</v>
      </c>
      <c r="E36" s="61" t="s">
        <v>25</v>
      </c>
      <c r="F36" s="62" t="s">
        <v>11</v>
      </c>
      <c r="G36" s="66">
        <v>0</v>
      </c>
      <c r="H36" s="67" t="s">
        <v>16</v>
      </c>
    </row>
    <row r="37" spans="1:8" ht="48.2" customHeight="1">
      <c r="A37" s="59" t="s">
        <v>126</v>
      </c>
      <c r="B37" s="60" t="s">
        <v>130</v>
      </c>
      <c r="C37" s="68" t="s">
        <v>131</v>
      </c>
      <c r="D37" s="61" t="s">
        <v>98</v>
      </c>
      <c r="E37" s="61" t="s">
        <v>25</v>
      </c>
      <c r="F37" s="62" t="s">
        <v>11</v>
      </c>
      <c r="G37" s="66">
        <v>0</v>
      </c>
      <c r="H37" s="67" t="s">
        <v>16</v>
      </c>
    </row>
    <row r="38" spans="1:8" ht="48.2" customHeight="1">
      <c r="A38" s="141" t="s">
        <v>129</v>
      </c>
      <c r="B38" s="139" t="s">
        <v>26</v>
      </c>
      <c r="C38" s="68" t="s">
        <v>127</v>
      </c>
      <c r="D38" s="144" t="s">
        <v>98</v>
      </c>
      <c r="E38" s="61">
        <v>1</v>
      </c>
      <c r="F38" s="62" t="s">
        <v>11</v>
      </c>
      <c r="G38" s="126">
        <v>0</v>
      </c>
      <c r="H38" s="127"/>
    </row>
    <row r="39" spans="1:8" ht="60.95" customHeight="1">
      <c r="A39" s="141"/>
      <c r="B39" s="139"/>
      <c r="C39" s="68" t="s">
        <v>128</v>
      </c>
      <c r="D39" s="144"/>
      <c r="E39" s="73" t="s">
        <v>25</v>
      </c>
      <c r="F39" s="62" t="s">
        <v>11</v>
      </c>
      <c r="G39" s="66">
        <v>0</v>
      </c>
      <c r="H39" s="67" t="s">
        <v>16</v>
      </c>
    </row>
    <row r="40" spans="1:8" ht="48.2" customHeight="1">
      <c r="A40" s="146" t="s">
        <v>132</v>
      </c>
      <c r="B40" s="148" t="s">
        <v>27</v>
      </c>
      <c r="C40" s="68" t="s">
        <v>134</v>
      </c>
      <c r="D40" s="122" t="s">
        <v>98</v>
      </c>
      <c r="E40" s="61">
        <v>1</v>
      </c>
      <c r="F40" s="62" t="s">
        <v>11</v>
      </c>
      <c r="G40" s="126">
        <v>0</v>
      </c>
      <c r="H40" s="127"/>
    </row>
    <row r="41" spans="1:8" ht="24.95" customHeight="1">
      <c r="A41" s="151"/>
      <c r="B41" s="150"/>
      <c r="C41" s="68" t="s">
        <v>133</v>
      </c>
      <c r="D41" s="145"/>
      <c r="E41" s="73" t="s">
        <v>25</v>
      </c>
      <c r="F41" s="62" t="s">
        <v>11</v>
      </c>
      <c r="G41" s="66">
        <v>0</v>
      </c>
      <c r="H41" s="67" t="s">
        <v>16</v>
      </c>
    </row>
    <row r="42" spans="1:8" ht="137.44999999999999" customHeight="1">
      <c r="A42" s="147"/>
      <c r="B42" s="149"/>
      <c r="C42" s="68" t="s">
        <v>442</v>
      </c>
      <c r="D42" s="123"/>
      <c r="E42" s="65" t="s">
        <v>35</v>
      </c>
      <c r="F42" s="62" t="s">
        <v>11</v>
      </c>
      <c r="G42" s="74">
        <v>0</v>
      </c>
      <c r="H42" s="75" t="s">
        <v>80</v>
      </c>
    </row>
    <row r="43" spans="1:8" ht="48.2" customHeight="1">
      <c r="A43" s="146" t="s">
        <v>135</v>
      </c>
      <c r="B43" s="148" t="s">
        <v>136</v>
      </c>
      <c r="C43" s="68" t="s">
        <v>137</v>
      </c>
      <c r="D43" s="122" t="s">
        <v>98</v>
      </c>
      <c r="E43" s="65">
        <v>1</v>
      </c>
      <c r="F43" s="62" t="s">
        <v>11</v>
      </c>
      <c r="G43" s="152">
        <v>0</v>
      </c>
      <c r="H43" s="153"/>
    </row>
    <row r="44" spans="1:8" ht="175.7" customHeight="1">
      <c r="A44" s="147"/>
      <c r="B44" s="149"/>
      <c r="C44" s="68" t="s">
        <v>427</v>
      </c>
      <c r="D44" s="123"/>
      <c r="E44" s="73" t="s">
        <v>25</v>
      </c>
      <c r="F44" s="62" t="s">
        <v>11</v>
      </c>
      <c r="G44" s="74">
        <v>0</v>
      </c>
      <c r="H44" s="75" t="s">
        <v>80</v>
      </c>
    </row>
    <row r="45" spans="1:8" s="79" customFormat="1" ht="24.95" customHeight="1">
      <c r="A45" s="76"/>
      <c r="B45" s="77"/>
      <c r="C45" s="77"/>
      <c r="D45" s="77"/>
      <c r="E45" s="78" t="s">
        <v>28</v>
      </c>
      <c r="F45" s="128">
        <f>IF(COUNTIF(F8:F44,"Y")=0," ", SUMIFS(E8:E44,E8:E44,"&gt;0",F8:F44,"Y"))</f>
        <v>24</v>
      </c>
      <c r="G45" s="129"/>
      <c r="H45" s="130"/>
    </row>
    <row r="46" spans="1:8" s="79" customFormat="1" ht="24.95" customHeight="1">
      <c r="A46" s="76"/>
      <c r="B46" s="77"/>
      <c r="C46" s="77"/>
      <c r="D46" s="77"/>
      <c r="E46" s="78" t="s">
        <v>29</v>
      </c>
      <c r="F46" s="128">
        <f>IF(COUNTIF(F8:F44,"Y")=0," ",SUMIFS(G8:G44,E8:E44,"&gt;0",F8:F44,"Y"))</f>
        <v>0</v>
      </c>
      <c r="G46" s="129"/>
      <c r="H46" s="130"/>
    </row>
    <row r="47" spans="1:8" s="79" customFormat="1" ht="24.95" customHeight="1">
      <c r="A47" s="80"/>
      <c r="B47" s="81"/>
      <c r="C47" s="81"/>
      <c r="D47" s="81"/>
      <c r="E47" s="78" t="s">
        <v>30</v>
      </c>
      <c r="F47" s="128">
        <f>IF(COUNTIF(F8:F44,"Y")=0," ",SUMIFS(G8:G44,E8:E44,"1B",F8:F44,"Y")+SUMIFS(G8:G44,E8:E44,"2B",F8:F44,"Y"))</f>
        <v>0</v>
      </c>
      <c r="G47" s="129"/>
      <c r="H47" s="75" t="s">
        <v>16</v>
      </c>
    </row>
    <row r="48" spans="1:8" s="79" customFormat="1" ht="24.95" customHeight="1">
      <c r="A48" s="82"/>
      <c r="B48" s="83"/>
      <c r="C48" s="83"/>
      <c r="D48" s="83"/>
      <c r="E48" s="84" t="s">
        <v>31</v>
      </c>
      <c r="F48" s="131">
        <f>IF(COUNTIF(F8:F44,"Y")=0," ",IF((F46+F47*1.2)/SUMIF(F8:F44,"Y",E8:E44)&gt;100%,100%,(F46+F47*1.2)/SUMIF(F8:F44,"Y",E8:E44)))</f>
        <v>0</v>
      </c>
      <c r="G48" s="132"/>
      <c r="H48" s="133"/>
    </row>
    <row r="49" spans="1:8" ht="24.95" customHeight="1"/>
    <row r="50" spans="1:8" ht="35.450000000000003" customHeight="1">
      <c r="A50" s="52"/>
      <c r="B50" s="103" t="s">
        <v>1</v>
      </c>
      <c r="C50" s="103" t="s">
        <v>2</v>
      </c>
      <c r="D50" s="52" t="s">
        <v>3</v>
      </c>
      <c r="E50" s="52" t="s">
        <v>4</v>
      </c>
      <c r="F50" s="52" t="s">
        <v>5</v>
      </c>
      <c r="G50" s="134" t="s">
        <v>6</v>
      </c>
      <c r="H50" s="134"/>
    </row>
    <row r="51" spans="1:8" s="58" customFormat="1" ht="24.95" customHeight="1">
      <c r="A51" s="54" t="s">
        <v>32</v>
      </c>
      <c r="B51" s="55"/>
      <c r="C51" s="56"/>
      <c r="D51" s="85"/>
      <c r="E51" s="57" t="s">
        <v>298</v>
      </c>
      <c r="F51" s="57" t="s">
        <v>8</v>
      </c>
      <c r="G51" s="124"/>
      <c r="H51" s="125"/>
    </row>
    <row r="52" spans="1:8" ht="48.2" customHeight="1">
      <c r="A52" s="171" t="s">
        <v>138</v>
      </c>
      <c r="B52" s="172" t="s">
        <v>139</v>
      </c>
      <c r="C52" s="176" t="s">
        <v>140</v>
      </c>
      <c r="D52" s="177"/>
      <c r="E52" s="177"/>
      <c r="F52" s="177"/>
      <c r="G52" s="177"/>
      <c r="H52" s="178"/>
    </row>
    <row r="53" spans="1:8" ht="48.2" customHeight="1">
      <c r="A53" s="146" t="s">
        <v>141</v>
      </c>
      <c r="B53" s="148" t="s">
        <v>142</v>
      </c>
      <c r="C53" s="60" t="s">
        <v>143</v>
      </c>
      <c r="D53" s="122" t="s">
        <v>98</v>
      </c>
      <c r="E53" s="61">
        <v>1</v>
      </c>
      <c r="F53" s="86" t="s">
        <v>11</v>
      </c>
      <c r="G53" s="126">
        <v>0</v>
      </c>
      <c r="H53" s="127"/>
    </row>
    <row r="54" spans="1:8" ht="48.2" customHeight="1">
      <c r="A54" s="151"/>
      <c r="B54" s="150"/>
      <c r="C54" s="64" t="s">
        <v>428</v>
      </c>
      <c r="D54" s="145"/>
      <c r="E54" s="61">
        <v>1</v>
      </c>
      <c r="F54" s="86" t="s">
        <v>11</v>
      </c>
      <c r="G54" s="126">
        <v>0</v>
      </c>
      <c r="H54" s="127"/>
    </row>
    <row r="55" spans="1:8" ht="24.95" customHeight="1">
      <c r="A55" s="151"/>
      <c r="B55" s="150"/>
      <c r="C55" s="60" t="s">
        <v>144</v>
      </c>
      <c r="D55" s="145"/>
      <c r="E55" s="61" t="s">
        <v>25</v>
      </c>
      <c r="F55" s="86" t="s">
        <v>11</v>
      </c>
      <c r="G55" s="66">
        <v>0</v>
      </c>
      <c r="H55" s="187" t="s">
        <v>80</v>
      </c>
    </row>
    <row r="56" spans="1:8" ht="60.95" customHeight="1">
      <c r="A56" s="151"/>
      <c r="B56" s="150"/>
      <c r="C56" s="60" t="s">
        <v>145</v>
      </c>
      <c r="D56" s="145"/>
      <c r="E56" s="61" t="s">
        <v>25</v>
      </c>
      <c r="F56" s="86" t="s">
        <v>11</v>
      </c>
      <c r="G56" s="66">
        <v>0</v>
      </c>
      <c r="H56" s="187" t="s">
        <v>80</v>
      </c>
    </row>
    <row r="57" spans="1:8" ht="60.95" customHeight="1">
      <c r="A57" s="147"/>
      <c r="B57" s="149"/>
      <c r="C57" s="60" t="s">
        <v>146</v>
      </c>
      <c r="D57" s="123"/>
      <c r="E57" s="61" t="s">
        <v>25</v>
      </c>
      <c r="F57" s="86" t="s">
        <v>11</v>
      </c>
      <c r="G57" s="66">
        <v>0</v>
      </c>
      <c r="H57" s="187" t="s">
        <v>80</v>
      </c>
    </row>
    <row r="58" spans="1:8" ht="35.450000000000003" customHeight="1">
      <c r="A58" s="88" t="s">
        <v>147</v>
      </c>
      <c r="B58" s="89" t="s">
        <v>148</v>
      </c>
      <c r="C58" s="60" t="s">
        <v>149</v>
      </c>
      <c r="D58" s="90" t="s">
        <v>98</v>
      </c>
      <c r="E58" s="61">
        <v>1</v>
      </c>
      <c r="F58" s="86" t="s">
        <v>11</v>
      </c>
      <c r="G58" s="126">
        <v>0</v>
      </c>
      <c r="H58" s="127"/>
    </row>
    <row r="59" spans="1:8" ht="48.2" customHeight="1">
      <c r="A59" s="179" t="s">
        <v>150</v>
      </c>
      <c r="B59" s="180" t="s">
        <v>151</v>
      </c>
      <c r="C59" s="173" t="s">
        <v>115</v>
      </c>
      <c r="D59" s="174"/>
      <c r="E59" s="174"/>
      <c r="F59" s="174"/>
      <c r="G59" s="174"/>
      <c r="H59" s="175"/>
    </row>
    <row r="60" spans="1:8" ht="35.450000000000003" customHeight="1">
      <c r="A60" s="91" t="s">
        <v>152</v>
      </c>
      <c r="B60" s="60" t="s">
        <v>153</v>
      </c>
      <c r="C60" s="68" t="s">
        <v>154</v>
      </c>
      <c r="D60" s="61" t="s">
        <v>156</v>
      </c>
      <c r="E60" s="61">
        <v>1</v>
      </c>
      <c r="F60" s="86" t="s">
        <v>11</v>
      </c>
      <c r="G60" s="126">
        <v>0</v>
      </c>
      <c r="H60" s="127"/>
    </row>
    <row r="61" spans="1:8" ht="48.2" customHeight="1">
      <c r="A61" s="59" t="s">
        <v>158</v>
      </c>
      <c r="B61" s="60" t="s">
        <v>155</v>
      </c>
      <c r="C61" s="68" t="s">
        <v>157</v>
      </c>
      <c r="D61" s="61" t="s">
        <v>98</v>
      </c>
      <c r="E61" s="61">
        <v>1</v>
      </c>
      <c r="F61" s="86" t="s">
        <v>11</v>
      </c>
      <c r="G61" s="126">
        <v>0</v>
      </c>
      <c r="H61" s="127"/>
    </row>
    <row r="62" spans="1:8" ht="35.450000000000003" customHeight="1">
      <c r="A62" s="59" t="s">
        <v>159</v>
      </c>
      <c r="B62" s="60" t="s">
        <v>160</v>
      </c>
      <c r="C62" s="68" t="s">
        <v>161</v>
      </c>
      <c r="D62" s="61" t="s">
        <v>98</v>
      </c>
      <c r="E62" s="61">
        <v>1</v>
      </c>
      <c r="F62" s="86" t="s">
        <v>11</v>
      </c>
      <c r="G62" s="126">
        <v>0</v>
      </c>
      <c r="H62" s="127"/>
    </row>
    <row r="63" spans="1:8" ht="124.7" customHeight="1">
      <c r="A63" s="146" t="s">
        <v>162</v>
      </c>
      <c r="B63" s="148" t="s">
        <v>33</v>
      </c>
      <c r="C63" s="68" t="s">
        <v>412</v>
      </c>
      <c r="D63" s="92" t="s">
        <v>163</v>
      </c>
      <c r="E63" s="61" t="s">
        <v>25</v>
      </c>
      <c r="F63" s="86" t="s">
        <v>11</v>
      </c>
      <c r="G63" s="66">
        <v>0</v>
      </c>
      <c r="H63" s="75" t="s">
        <v>16</v>
      </c>
    </row>
    <row r="64" spans="1:8" ht="60.95" customHeight="1">
      <c r="A64" s="147"/>
      <c r="B64" s="150"/>
      <c r="C64" s="68" t="s">
        <v>164</v>
      </c>
      <c r="D64" s="92" t="s">
        <v>165</v>
      </c>
      <c r="E64" s="61" t="s">
        <v>15</v>
      </c>
      <c r="F64" s="86" t="s">
        <v>11</v>
      </c>
      <c r="G64" s="66">
        <v>0</v>
      </c>
      <c r="H64" s="75" t="s">
        <v>16</v>
      </c>
    </row>
    <row r="65" spans="1:8" ht="62.45" customHeight="1">
      <c r="A65" s="146" t="s">
        <v>171</v>
      </c>
      <c r="B65" s="148" t="s">
        <v>34</v>
      </c>
      <c r="C65" s="68" t="s">
        <v>413</v>
      </c>
      <c r="D65" s="61" t="s">
        <v>445</v>
      </c>
      <c r="E65" s="61">
        <v>1</v>
      </c>
      <c r="F65" s="86" t="s">
        <v>11</v>
      </c>
      <c r="G65" s="126">
        <v>0</v>
      </c>
      <c r="H65" s="127"/>
    </row>
    <row r="66" spans="1:8" ht="100.7" customHeight="1">
      <c r="A66" s="151"/>
      <c r="B66" s="150"/>
      <c r="C66" s="68" t="s">
        <v>414</v>
      </c>
      <c r="D66" s="122" t="s">
        <v>446</v>
      </c>
      <c r="E66" s="61">
        <v>1</v>
      </c>
      <c r="F66" s="86" t="s">
        <v>11</v>
      </c>
      <c r="G66" s="126">
        <v>0</v>
      </c>
      <c r="H66" s="127"/>
    </row>
    <row r="67" spans="1:8" ht="35.450000000000003" customHeight="1">
      <c r="A67" s="151"/>
      <c r="B67" s="150"/>
      <c r="C67" s="68" t="s">
        <v>166</v>
      </c>
      <c r="D67" s="145"/>
      <c r="E67" s="61">
        <v>1</v>
      </c>
      <c r="F67" s="86" t="s">
        <v>11</v>
      </c>
      <c r="G67" s="126">
        <v>0</v>
      </c>
      <c r="H67" s="127"/>
    </row>
    <row r="68" spans="1:8" ht="35.450000000000003" customHeight="1">
      <c r="A68" s="151"/>
      <c r="B68" s="150"/>
      <c r="C68" s="68" t="s">
        <v>167</v>
      </c>
      <c r="D68" s="145"/>
      <c r="E68" s="65" t="s">
        <v>15</v>
      </c>
      <c r="F68" s="86" t="s">
        <v>11</v>
      </c>
      <c r="G68" s="66">
        <v>0</v>
      </c>
      <c r="H68" s="75" t="s">
        <v>16</v>
      </c>
    </row>
    <row r="69" spans="1:8" ht="60.95" customHeight="1">
      <c r="A69" s="151"/>
      <c r="B69" s="150"/>
      <c r="C69" s="68" t="s">
        <v>168</v>
      </c>
      <c r="D69" s="145"/>
      <c r="E69" s="61" t="s">
        <v>73</v>
      </c>
      <c r="F69" s="86" t="s">
        <v>11</v>
      </c>
      <c r="G69" s="66">
        <v>0</v>
      </c>
      <c r="H69" s="75" t="s">
        <v>16</v>
      </c>
    </row>
    <row r="70" spans="1:8" ht="99.2" customHeight="1">
      <c r="A70" s="151"/>
      <c r="B70" s="150"/>
      <c r="C70" s="68" t="s">
        <v>169</v>
      </c>
      <c r="D70" s="145"/>
      <c r="E70" s="61">
        <v>1</v>
      </c>
      <c r="F70" s="86" t="s">
        <v>11</v>
      </c>
      <c r="G70" s="126">
        <v>0</v>
      </c>
      <c r="H70" s="127"/>
    </row>
    <row r="71" spans="1:8" ht="24.95" customHeight="1">
      <c r="A71" s="151"/>
      <c r="B71" s="150"/>
      <c r="C71" s="68" t="s">
        <v>170</v>
      </c>
      <c r="D71" s="145"/>
      <c r="E71" s="61">
        <v>1</v>
      </c>
      <c r="F71" s="86" t="s">
        <v>11</v>
      </c>
      <c r="G71" s="126">
        <v>0</v>
      </c>
      <c r="H71" s="127"/>
    </row>
    <row r="72" spans="1:8" ht="63.95" customHeight="1">
      <c r="A72" s="147"/>
      <c r="B72" s="149"/>
      <c r="C72" s="68" t="s">
        <v>443</v>
      </c>
      <c r="D72" s="123"/>
      <c r="E72" s="61" t="s">
        <v>35</v>
      </c>
      <c r="F72" s="86" t="s">
        <v>11</v>
      </c>
      <c r="G72" s="66">
        <v>0</v>
      </c>
      <c r="H72" s="75" t="s">
        <v>16</v>
      </c>
    </row>
    <row r="73" spans="1:8" ht="48.2" customHeight="1">
      <c r="A73" s="59" t="s">
        <v>172</v>
      </c>
      <c r="B73" s="60" t="s">
        <v>173</v>
      </c>
      <c r="C73" s="68" t="s">
        <v>174</v>
      </c>
      <c r="D73" s="61" t="s">
        <v>156</v>
      </c>
      <c r="E73" s="61">
        <v>1</v>
      </c>
      <c r="F73" s="87" t="s">
        <v>11</v>
      </c>
      <c r="G73" s="126">
        <v>0</v>
      </c>
      <c r="H73" s="127"/>
    </row>
    <row r="74" spans="1:8" ht="60.95" customHeight="1">
      <c r="A74" s="146" t="s">
        <v>175</v>
      </c>
      <c r="B74" s="148" t="s">
        <v>36</v>
      </c>
      <c r="C74" s="68" t="s">
        <v>447</v>
      </c>
      <c r="D74" s="122" t="s">
        <v>444</v>
      </c>
      <c r="E74" s="61" t="s">
        <v>25</v>
      </c>
      <c r="F74" s="86" t="s">
        <v>11</v>
      </c>
      <c r="G74" s="66">
        <v>0</v>
      </c>
      <c r="H74" s="75" t="s">
        <v>16</v>
      </c>
    </row>
    <row r="75" spans="1:8" ht="60.95" customHeight="1">
      <c r="A75" s="147"/>
      <c r="B75" s="149"/>
      <c r="C75" s="68" t="s">
        <v>448</v>
      </c>
      <c r="D75" s="123"/>
      <c r="E75" s="61" t="s">
        <v>25</v>
      </c>
      <c r="F75" s="86" t="s">
        <v>11</v>
      </c>
      <c r="G75" s="66">
        <v>0</v>
      </c>
      <c r="H75" s="75" t="s">
        <v>16</v>
      </c>
    </row>
    <row r="76" spans="1:8" ht="48.2" customHeight="1">
      <c r="A76" s="146" t="s">
        <v>176</v>
      </c>
      <c r="B76" s="148" t="s">
        <v>37</v>
      </c>
      <c r="C76" s="68" t="s">
        <v>177</v>
      </c>
      <c r="D76" s="122" t="s">
        <v>444</v>
      </c>
      <c r="E76" s="61">
        <v>1</v>
      </c>
      <c r="F76" s="86" t="s">
        <v>11</v>
      </c>
      <c r="G76" s="126">
        <v>0</v>
      </c>
      <c r="H76" s="127"/>
    </row>
    <row r="77" spans="1:8" ht="35.450000000000003" customHeight="1">
      <c r="A77" s="147"/>
      <c r="B77" s="149"/>
      <c r="C77" s="68" t="s">
        <v>178</v>
      </c>
      <c r="D77" s="123"/>
      <c r="E77" s="65" t="s">
        <v>15</v>
      </c>
      <c r="F77" s="86" t="s">
        <v>11</v>
      </c>
      <c r="G77" s="66">
        <v>0</v>
      </c>
      <c r="H77" s="75" t="s">
        <v>16</v>
      </c>
    </row>
    <row r="78" spans="1:8" ht="48.2" customHeight="1">
      <c r="A78" s="146" t="s">
        <v>179</v>
      </c>
      <c r="B78" s="148" t="s">
        <v>38</v>
      </c>
      <c r="C78" s="68" t="s">
        <v>449</v>
      </c>
      <c r="D78" s="122" t="s">
        <v>156</v>
      </c>
      <c r="E78" s="61" t="s">
        <v>15</v>
      </c>
      <c r="F78" s="86" t="s">
        <v>11</v>
      </c>
      <c r="G78" s="66">
        <v>0</v>
      </c>
      <c r="H78" s="67" t="s">
        <v>16</v>
      </c>
    </row>
    <row r="79" spans="1:8" ht="35.450000000000003" customHeight="1">
      <c r="A79" s="147"/>
      <c r="B79" s="149"/>
      <c r="C79" s="68" t="s">
        <v>180</v>
      </c>
      <c r="D79" s="123"/>
      <c r="E79" s="61" t="s">
        <v>15</v>
      </c>
      <c r="F79" s="86" t="s">
        <v>11</v>
      </c>
      <c r="G79" s="66">
        <v>0</v>
      </c>
      <c r="H79" s="67" t="s">
        <v>16</v>
      </c>
    </row>
    <row r="80" spans="1:8" s="79" customFormat="1" ht="24.95" customHeight="1">
      <c r="A80" s="76"/>
      <c r="B80" s="77"/>
      <c r="C80" s="77"/>
      <c r="D80" s="77"/>
      <c r="E80" s="78" t="s">
        <v>28</v>
      </c>
      <c r="F80" s="128">
        <f>IF(COUNTIF(F53:F79,"Y")=0," ", SUMIFS(E53:E79,E53:E79,"&gt;0",F53:F79,"Y"))</f>
        <v>13</v>
      </c>
      <c r="G80" s="129"/>
      <c r="H80" s="130"/>
    </row>
    <row r="81" spans="1:8" s="79" customFormat="1" ht="24.95" customHeight="1">
      <c r="A81" s="76"/>
      <c r="B81" s="77"/>
      <c r="C81" s="77"/>
      <c r="D81" s="77"/>
      <c r="E81" s="78" t="s">
        <v>29</v>
      </c>
      <c r="F81" s="128">
        <f>IF(COUNTIF(F53:F79,"Y")=0," ",SUMIFS(G53:G79,E53:E79,"&gt;0",F53:F79,"Y"))</f>
        <v>0</v>
      </c>
      <c r="G81" s="129"/>
      <c r="H81" s="130"/>
    </row>
    <row r="82" spans="1:8" s="79" customFormat="1" ht="24.95" customHeight="1">
      <c r="A82" s="80"/>
      <c r="B82" s="81"/>
      <c r="C82" s="81"/>
      <c r="D82" s="81"/>
      <c r="E82" s="78" t="s">
        <v>30</v>
      </c>
      <c r="F82" s="128">
        <f>IF(COUNTIF(F53:F79,"Y")=0," ",SUMIFS(G53:G79,E53:E79,"1B",F53:F79,"Y")+SUMIFS(G53:G79,E53:E79,"2B",F53:F79,"Y")+SUMIFS(G53:G79,E53:E79,"3B",F53:F79,"Y"))</f>
        <v>0</v>
      </c>
      <c r="G82" s="129"/>
      <c r="H82" s="75" t="s">
        <v>16</v>
      </c>
    </row>
    <row r="83" spans="1:8" s="79" customFormat="1" ht="24.95" customHeight="1">
      <c r="A83" s="82"/>
      <c r="B83" s="83"/>
      <c r="C83" s="83"/>
      <c r="D83" s="83"/>
      <c r="E83" s="84" t="s">
        <v>31</v>
      </c>
      <c r="F83" s="131">
        <f>IF(COUNTIF(F53:F79,"Y")=0," ",IF((F81+F82*1.2)/SUMIF(F53:F79,"Y",E53:E79)&gt;100%,100%,(F81+F82*1.2)/SUMIF(F53:F79,"Y",E53:E79)))</f>
        <v>0</v>
      </c>
      <c r="G83" s="132"/>
      <c r="H83" s="133"/>
    </row>
    <row r="84" spans="1:8" ht="24.95" customHeight="1">
      <c r="H84" s="51"/>
    </row>
    <row r="85" spans="1:8" ht="35.450000000000003" customHeight="1">
      <c r="A85" s="52"/>
      <c r="B85" s="103" t="s">
        <v>1</v>
      </c>
      <c r="C85" s="103" t="s">
        <v>2</v>
      </c>
      <c r="D85" s="52" t="s">
        <v>3</v>
      </c>
      <c r="E85" s="52" t="s">
        <v>4</v>
      </c>
      <c r="F85" s="52" t="s">
        <v>5</v>
      </c>
      <c r="G85" s="134" t="s">
        <v>6</v>
      </c>
      <c r="H85" s="134"/>
    </row>
    <row r="86" spans="1:8" s="58" customFormat="1" ht="24.95" customHeight="1">
      <c r="A86" s="54" t="s">
        <v>39</v>
      </c>
      <c r="B86" s="55"/>
      <c r="C86" s="56"/>
      <c r="D86" s="85"/>
      <c r="E86" s="57" t="s">
        <v>299</v>
      </c>
      <c r="F86" s="57" t="s">
        <v>8</v>
      </c>
      <c r="G86" s="124"/>
      <c r="H86" s="125"/>
    </row>
    <row r="87" spans="1:8" ht="35.450000000000003" customHeight="1">
      <c r="A87" s="59" t="s">
        <v>181</v>
      </c>
      <c r="B87" s="60" t="s">
        <v>40</v>
      </c>
      <c r="C87" s="68" t="s">
        <v>182</v>
      </c>
      <c r="D87" s="61" t="s">
        <v>98</v>
      </c>
      <c r="E87" s="61" t="s">
        <v>10</v>
      </c>
      <c r="F87" s="86" t="s">
        <v>11</v>
      </c>
      <c r="G87" s="135" t="s">
        <v>12</v>
      </c>
      <c r="H87" s="136"/>
    </row>
    <row r="88" spans="1:8" ht="35.450000000000003" customHeight="1">
      <c r="A88" s="59" t="s">
        <v>183</v>
      </c>
      <c r="B88" s="60" t="s">
        <v>41</v>
      </c>
      <c r="C88" s="68" t="s">
        <v>300</v>
      </c>
      <c r="D88" s="92" t="s">
        <v>156</v>
      </c>
      <c r="E88" s="61" t="s">
        <v>42</v>
      </c>
      <c r="F88" s="86" t="s">
        <v>11</v>
      </c>
      <c r="G88" s="66">
        <v>0</v>
      </c>
      <c r="H88" s="67" t="s">
        <v>16</v>
      </c>
    </row>
    <row r="89" spans="1:8" ht="48.2" customHeight="1">
      <c r="A89" s="171" t="s">
        <v>184</v>
      </c>
      <c r="B89" s="172" t="s">
        <v>185</v>
      </c>
      <c r="C89" s="173" t="s">
        <v>115</v>
      </c>
      <c r="D89" s="174"/>
      <c r="E89" s="174"/>
      <c r="F89" s="174"/>
      <c r="G89" s="174"/>
      <c r="H89" s="175"/>
    </row>
    <row r="90" spans="1:8" ht="24.95" customHeight="1">
      <c r="A90" s="171" t="s">
        <v>186</v>
      </c>
      <c r="B90" s="172" t="s">
        <v>188</v>
      </c>
      <c r="C90" s="173" t="s">
        <v>115</v>
      </c>
      <c r="D90" s="174"/>
      <c r="E90" s="174"/>
      <c r="F90" s="174"/>
      <c r="G90" s="174"/>
      <c r="H90" s="175"/>
    </row>
    <row r="91" spans="1:8" ht="48.2" customHeight="1">
      <c r="A91" s="171" t="s">
        <v>187</v>
      </c>
      <c r="B91" s="172" t="s">
        <v>189</v>
      </c>
      <c r="C91" s="173" t="s">
        <v>115</v>
      </c>
      <c r="D91" s="174"/>
      <c r="E91" s="174"/>
      <c r="F91" s="174"/>
      <c r="G91" s="174"/>
      <c r="H91" s="175"/>
    </row>
    <row r="92" spans="1:8" ht="57.95" customHeight="1">
      <c r="A92" s="146" t="s">
        <v>192</v>
      </c>
      <c r="B92" s="148" t="s">
        <v>43</v>
      </c>
      <c r="C92" s="68" t="s">
        <v>190</v>
      </c>
      <c r="D92" s="122" t="s">
        <v>452</v>
      </c>
      <c r="E92" s="61">
        <v>1</v>
      </c>
      <c r="F92" s="86" t="s">
        <v>11</v>
      </c>
      <c r="G92" s="126">
        <v>0</v>
      </c>
      <c r="H92" s="127"/>
    </row>
    <row r="93" spans="1:8" ht="57.95" customHeight="1">
      <c r="A93" s="147"/>
      <c r="B93" s="149"/>
      <c r="C93" s="68" t="s">
        <v>191</v>
      </c>
      <c r="D93" s="123"/>
      <c r="E93" s="65" t="s">
        <v>15</v>
      </c>
      <c r="F93" s="86" t="s">
        <v>11</v>
      </c>
      <c r="G93" s="66">
        <v>0</v>
      </c>
      <c r="H93" s="75" t="s">
        <v>16</v>
      </c>
    </row>
    <row r="94" spans="1:8" ht="99.2" customHeight="1">
      <c r="A94" s="141" t="s">
        <v>193</v>
      </c>
      <c r="B94" s="139" t="s">
        <v>44</v>
      </c>
      <c r="C94" s="68" t="s">
        <v>450</v>
      </c>
      <c r="D94" s="144" t="s">
        <v>98</v>
      </c>
      <c r="E94" s="61">
        <v>1</v>
      </c>
      <c r="F94" s="86" t="s">
        <v>11</v>
      </c>
      <c r="G94" s="126">
        <v>0</v>
      </c>
      <c r="H94" s="127"/>
    </row>
    <row r="95" spans="1:8" ht="24.95" customHeight="1">
      <c r="A95" s="141"/>
      <c r="B95" s="139"/>
      <c r="C95" s="68" t="s">
        <v>194</v>
      </c>
      <c r="D95" s="144"/>
      <c r="E95" s="65" t="s">
        <v>15</v>
      </c>
      <c r="F95" s="86" t="s">
        <v>11</v>
      </c>
      <c r="G95" s="66">
        <v>0</v>
      </c>
      <c r="H95" s="75" t="s">
        <v>16</v>
      </c>
    </row>
    <row r="96" spans="1:8" ht="35.450000000000003" customHeight="1">
      <c r="A96" s="141"/>
      <c r="B96" s="139"/>
      <c r="C96" s="68" t="s">
        <v>195</v>
      </c>
      <c r="D96" s="144"/>
      <c r="E96" s="65" t="s">
        <v>25</v>
      </c>
      <c r="F96" s="86" t="s">
        <v>11</v>
      </c>
      <c r="G96" s="66">
        <v>0</v>
      </c>
      <c r="H96" s="75" t="s">
        <v>16</v>
      </c>
    </row>
    <row r="97" spans="1:8" ht="60.95" customHeight="1">
      <c r="A97" s="146" t="s">
        <v>198</v>
      </c>
      <c r="B97" s="148" t="s">
        <v>45</v>
      </c>
      <c r="C97" s="68" t="s">
        <v>196</v>
      </c>
      <c r="D97" s="122" t="s">
        <v>451</v>
      </c>
      <c r="E97" s="61">
        <v>1</v>
      </c>
      <c r="F97" s="86" t="s">
        <v>11</v>
      </c>
      <c r="G97" s="126">
        <v>0</v>
      </c>
      <c r="H97" s="127"/>
    </row>
    <row r="98" spans="1:8" ht="60.95" customHeight="1">
      <c r="A98" s="147"/>
      <c r="B98" s="149"/>
      <c r="C98" s="68" t="s">
        <v>197</v>
      </c>
      <c r="D98" s="123"/>
      <c r="E98" s="61">
        <v>1</v>
      </c>
      <c r="F98" s="86" t="s">
        <v>11</v>
      </c>
      <c r="G98" s="126">
        <v>0</v>
      </c>
      <c r="H98" s="127"/>
    </row>
    <row r="99" spans="1:8" ht="35.450000000000003" customHeight="1">
      <c r="A99" s="146" t="s">
        <v>199</v>
      </c>
      <c r="B99" s="148" t="s">
        <v>46</v>
      </c>
      <c r="C99" s="68" t="s">
        <v>200</v>
      </c>
      <c r="D99" s="122" t="s">
        <v>98</v>
      </c>
      <c r="E99" s="61">
        <v>1</v>
      </c>
      <c r="F99" s="86" t="s">
        <v>11</v>
      </c>
      <c r="G99" s="126">
        <v>0</v>
      </c>
      <c r="H99" s="127"/>
    </row>
    <row r="100" spans="1:8" ht="24.95" customHeight="1">
      <c r="A100" s="147"/>
      <c r="B100" s="149"/>
      <c r="C100" s="68" t="s">
        <v>201</v>
      </c>
      <c r="D100" s="123"/>
      <c r="E100" s="65" t="s">
        <v>35</v>
      </c>
      <c r="F100" s="86" t="s">
        <v>11</v>
      </c>
      <c r="G100" s="66">
        <v>0</v>
      </c>
      <c r="H100" s="75" t="s">
        <v>16</v>
      </c>
    </row>
    <row r="101" spans="1:8" ht="73.7" customHeight="1">
      <c r="A101" s="146" t="s">
        <v>202</v>
      </c>
      <c r="B101" s="148" t="s">
        <v>47</v>
      </c>
      <c r="C101" s="68" t="s">
        <v>203</v>
      </c>
      <c r="D101" s="144" t="s">
        <v>98</v>
      </c>
      <c r="E101" s="61">
        <v>2</v>
      </c>
      <c r="F101" s="86" t="s">
        <v>11</v>
      </c>
      <c r="G101" s="126">
        <v>0</v>
      </c>
      <c r="H101" s="127"/>
    </row>
    <row r="102" spans="1:8" ht="60.95" customHeight="1">
      <c r="A102" s="151"/>
      <c r="B102" s="150"/>
      <c r="C102" s="68" t="s">
        <v>204</v>
      </c>
      <c r="D102" s="144"/>
      <c r="E102" s="65" t="s">
        <v>35</v>
      </c>
      <c r="F102" s="86" t="s">
        <v>11</v>
      </c>
      <c r="G102" s="66">
        <v>0</v>
      </c>
      <c r="H102" s="75" t="s">
        <v>16</v>
      </c>
    </row>
    <row r="103" spans="1:8" ht="60.95" customHeight="1">
      <c r="A103" s="147"/>
      <c r="B103" s="149"/>
      <c r="C103" s="68" t="s">
        <v>205</v>
      </c>
      <c r="D103" s="144"/>
      <c r="E103" s="65" t="s">
        <v>35</v>
      </c>
      <c r="F103" s="86" t="s">
        <v>11</v>
      </c>
      <c r="G103" s="66">
        <v>0</v>
      </c>
      <c r="H103" s="75" t="s">
        <v>16</v>
      </c>
    </row>
    <row r="104" spans="1:8" ht="111.95" customHeight="1">
      <c r="A104" s="59" t="s">
        <v>75</v>
      </c>
      <c r="B104" s="60" t="s">
        <v>48</v>
      </c>
      <c r="C104" s="68" t="s">
        <v>415</v>
      </c>
      <c r="D104" s="61" t="s">
        <v>156</v>
      </c>
      <c r="E104" s="61">
        <v>1</v>
      </c>
      <c r="F104" s="86" t="s">
        <v>11</v>
      </c>
      <c r="G104" s="126">
        <v>0</v>
      </c>
      <c r="H104" s="127"/>
    </row>
    <row r="105" spans="1:8" ht="35.450000000000003" customHeight="1">
      <c r="A105" s="171" t="s">
        <v>206</v>
      </c>
      <c r="B105" s="172" t="s">
        <v>207</v>
      </c>
      <c r="C105" s="173" t="s">
        <v>115</v>
      </c>
      <c r="D105" s="174"/>
      <c r="E105" s="174"/>
      <c r="F105" s="174"/>
      <c r="G105" s="174"/>
      <c r="H105" s="175"/>
    </row>
    <row r="106" spans="1:8" ht="60.95" customHeight="1">
      <c r="A106" s="146" t="s">
        <v>209</v>
      </c>
      <c r="B106" s="148" t="s">
        <v>208</v>
      </c>
      <c r="C106" s="68" t="s">
        <v>210</v>
      </c>
      <c r="D106" s="166" t="s">
        <v>98</v>
      </c>
      <c r="E106" s="61">
        <v>1</v>
      </c>
      <c r="F106" s="86" t="s">
        <v>11</v>
      </c>
      <c r="G106" s="126">
        <v>0</v>
      </c>
      <c r="H106" s="127"/>
    </row>
    <row r="107" spans="1:8" ht="60.95" customHeight="1">
      <c r="A107" s="151"/>
      <c r="B107" s="150"/>
      <c r="C107" s="68" t="s">
        <v>211</v>
      </c>
      <c r="D107" s="167" t="s">
        <v>429</v>
      </c>
      <c r="E107" s="61">
        <v>1</v>
      </c>
      <c r="F107" s="86" t="s">
        <v>11</v>
      </c>
      <c r="G107" s="126">
        <v>0</v>
      </c>
      <c r="H107" s="127"/>
    </row>
    <row r="108" spans="1:8" ht="48.2" customHeight="1">
      <c r="A108" s="151"/>
      <c r="B108" s="150"/>
      <c r="C108" s="68" t="s">
        <v>212</v>
      </c>
      <c r="D108" s="165"/>
      <c r="E108" s="61" t="s">
        <v>25</v>
      </c>
      <c r="F108" s="86" t="s">
        <v>11</v>
      </c>
      <c r="G108" s="66">
        <v>0</v>
      </c>
      <c r="H108" s="75" t="s">
        <v>16</v>
      </c>
    </row>
    <row r="109" spans="1:8" ht="48.2" customHeight="1">
      <c r="A109" s="147"/>
      <c r="B109" s="149"/>
      <c r="C109" s="68" t="s">
        <v>213</v>
      </c>
      <c r="D109" s="107"/>
      <c r="E109" s="61" t="s">
        <v>25</v>
      </c>
      <c r="F109" s="86" t="s">
        <v>11</v>
      </c>
      <c r="G109" s="66">
        <v>0</v>
      </c>
      <c r="H109" s="75" t="s">
        <v>16</v>
      </c>
    </row>
    <row r="110" spans="1:8" ht="48.2" customHeight="1">
      <c r="A110" s="59" t="s">
        <v>214</v>
      </c>
      <c r="B110" s="60" t="s">
        <v>74</v>
      </c>
      <c r="C110" s="68" t="s">
        <v>215</v>
      </c>
      <c r="D110" s="61" t="s">
        <v>98</v>
      </c>
      <c r="E110" s="61">
        <v>2</v>
      </c>
      <c r="F110" s="86" t="s">
        <v>11</v>
      </c>
      <c r="G110" s="126">
        <v>0</v>
      </c>
      <c r="H110" s="127"/>
    </row>
    <row r="111" spans="1:8" s="79" customFormat="1" ht="24.95" customHeight="1">
      <c r="A111" s="76"/>
      <c r="B111" s="77"/>
      <c r="C111" s="77"/>
      <c r="D111" s="77"/>
      <c r="E111" s="78" t="s">
        <v>28</v>
      </c>
      <c r="F111" s="128">
        <f>IF(COUNTIF(F88:F110,"Y")=0," ", SUMIFS(E88:E110,E88:E110,"&gt;0",F88:F110,"Y"))</f>
        <v>12</v>
      </c>
      <c r="G111" s="129"/>
      <c r="H111" s="130"/>
    </row>
    <row r="112" spans="1:8" s="79" customFormat="1" ht="24.95" customHeight="1">
      <c r="A112" s="76"/>
      <c r="B112" s="77"/>
      <c r="C112" s="77"/>
      <c r="D112" s="77"/>
      <c r="E112" s="78" t="s">
        <v>29</v>
      </c>
      <c r="F112" s="128">
        <f>IF(COUNTIF(F88:F110,"Y")=0," ",SUMIFS(G88:G110,E88:E110,"&gt;0",F88:F110,"Y"))</f>
        <v>0</v>
      </c>
      <c r="G112" s="129"/>
      <c r="H112" s="130"/>
    </row>
    <row r="113" spans="1:8" s="79" customFormat="1" ht="24.95" customHeight="1">
      <c r="A113" s="80"/>
      <c r="B113" s="81"/>
      <c r="C113" s="81"/>
      <c r="D113" s="81"/>
      <c r="E113" s="78" t="s">
        <v>30</v>
      </c>
      <c r="F113" s="128">
        <f>IF(COUNTIF(F88:F110,"Y")=0," ",SUMIFS(G88:G110,E88:E110,"1B",F88:F110,"Y")+SUMIFS(G88:G110,E88:E110,"2B",F88:F110,"Y")+SUMIFS(G88:G110,E88:E110,"3B",F88:F110,"Y"))</f>
        <v>0</v>
      </c>
      <c r="G113" s="129"/>
      <c r="H113" s="75" t="s">
        <v>16</v>
      </c>
    </row>
    <row r="114" spans="1:8" s="79" customFormat="1" ht="24.95" customHeight="1">
      <c r="A114" s="82"/>
      <c r="B114" s="83"/>
      <c r="C114" s="83"/>
      <c r="D114" s="83"/>
      <c r="E114" s="84" t="s">
        <v>31</v>
      </c>
      <c r="F114" s="131">
        <f>IF(COUNTIF(F88:F110,"Y")=0," ",IF((F112+F113*1.2)/SUMIF(F88:F110,"Y",E88:E110)&gt;100%,100%,(F112+F113*1.2)/SUMIF(F88:F110,"Y",E88:E110)))</f>
        <v>0</v>
      </c>
      <c r="G114" s="132"/>
      <c r="H114" s="133"/>
    </row>
    <row r="115" spans="1:8" ht="24.95" customHeight="1"/>
    <row r="116" spans="1:8" ht="35.450000000000003" customHeight="1">
      <c r="A116" s="52"/>
      <c r="B116" s="103" t="s">
        <v>1</v>
      </c>
      <c r="C116" s="103" t="s">
        <v>2</v>
      </c>
      <c r="D116" s="52" t="s">
        <v>3</v>
      </c>
      <c r="E116" s="52" t="s">
        <v>4</v>
      </c>
      <c r="F116" s="52" t="s">
        <v>5</v>
      </c>
      <c r="G116" s="134" t="s">
        <v>6</v>
      </c>
      <c r="H116" s="134"/>
    </row>
    <row r="117" spans="1:8" s="58" customFormat="1" ht="24.95" customHeight="1">
      <c r="A117" s="54" t="s">
        <v>49</v>
      </c>
      <c r="B117" s="55"/>
      <c r="C117" s="56"/>
      <c r="D117" s="85"/>
      <c r="E117" s="57" t="s">
        <v>301</v>
      </c>
      <c r="F117" s="57" t="s">
        <v>8</v>
      </c>
      <c r="G117" s="124"/>
      <c r="H117" s="125"/>
    </row>
    <row r="118" spans="1:8" ht="188.45" customHeight="1">
      <c r="A118" s="59" t="s">
        <v>216</v>
      </c>
      <c r="B118" s="60" t="s">
        <v>50</v>
      </c>
      <c r="C118" s="68" t="s">
        <v>453</v>
      </c>
      <c r="D118" s="61" t="s">
        <v>98</v>
      </c>
      <c r="E118" s="61" t="s">
        <v>10</v>
      </c>
      <c r="F118" s="86" t="s">
        <v>11</v>
      </c>
      <c r="G118" s="135" t="s">
        <v>12</v>
      </c>
      <c r="H118" s="136"/>
    </row>
    <row r="119" spans="1:8" ht="408">
      <c r="A119" s="59" t="s">
        <v>217</v>
      </c>
      <c r="B119" s="60" t="s">
        <v>218</v>
      </c>
      <c r="C119" s="68" t="s">
        <v>454</v>
      </c>
      <c r="D119" s="61" t="s">
        <v>98</v>
      </c>
      <c r="E119" s="61">
        <v>3</v>
      </c>
      <c r="F119" s="86" t="s">
        <v>11</v>
      </c>
      <c r="G119" s="126">
        <v>0</v>
      </c>
      <c r="H119" s="127"/>
    </row>
    <row r="120" spans="1:8" ht="86.45" customHeight="1">
      <c r="A120" s="146" t="s">
        <v>219</v>
      </c>
      <c r="B120" s="148" t="s">
        <v>416</v>
      </c>
      <c r="C120" s="70" t="s">
        <v>220</v>
      </c>
      <c r="D120" s="122" t="s">
        <v>98</v>
      </c>
      <c r="E120" s="61">
        <v>15</v>
      </c>
      <c r="F120" s="86" t="s">
        <v>11</v>
      </c>
      <c r="G120" s="126">
        <v>0</v>
      </c>
      <c r="H120" s="127"/>
    </row>
    <row r="121" spans="1:8" ht="24.95" customHeight="1">
      <c r="A121" s="147"/>
      <c r="B121" s="149"/>
      <c r="C121" s="70" t="s">
        <v>221</v>
      </c>
      <c r="D121" s="123"/>
      <c r="E121" s="61" t="s">
        <v>35</v>
      </c>
      <c r="F121" s="86" t="s">
        <v>11</v>
      </c>
      <c r="G121" s="66">
        <v>0</v>
      </c>
      <c r="H121" s="75" t="s">
        <v>16</v>
      </c>
    </row>
    <row r="122" spans="1:8" ht="35.450000000000003" customHeight="1">
      <c r="A122" s="181" t="s">
        <v>223</v>
      </c>
      <c r="B122" s="180" t="s">
        <v>222</v>
      </c>
      <c r="C122" s="173" t="s">
        <v>115</v>
      </c>
      <c r="D122" s="174"/>
      <c r="E122" s="174"/>
      <c r="F122" s="174"/>
      <c r="G122" s="174"/>
      <c r="H122" s="175"/>
    </row>
    <row r="123" spans="1:8" ht="60.95" customHeight="1">
      <c r="A123" s="140" t="s">
        <v>224</v>
      </c>
      <c r="B123" s="139" t="s">
        <v>51</v>
      </c>
      <c r="C123" s="68" t="s">
        <v>225</v>
      </c>
      <c r="D123" s="122" t="s">
        <v>98</v>
      </c>
      <c r="E123" s="61">
        <v>1</v>
      </c>
      <c r="F123" s="86" t="s">
        <v>11</v>
      </c>
      <c r="G123" s="126">
        <v>0</v>
      </c>
      <c r="H123" s="127"/>
    </row>
    <row r="124" spans="1:8" ht="73.7" customHeight="1">
      <c r="A124" s="140"/>
      <c r="B124" s="139"/>
      <c r="C124" s="68" t="s">
        <v>226</v>
      </c>
      <c r="D124" s="145"/>
      <c r="E124" s="61">
        <v>1</v>
      </c>
      <c r="F124" s="86" t="s">
        <v>11</v>
      </c>
      <c r="G124" s="126">
        <v>0</v>
      </c>
      <c r="H124" s="127"/>
    </row>
    <row r="125" spans="1:8" ht="35.450000000000003" customHeight="1">
      <c r="A125" s="140"/>
      <c r="B125" s="139"/>
      <c r="C125" s="68" t="s">
        <v>227</v>
      </c>
      <c r="D125" s="123"/>
      <c r="E125" s="61" t="s">
        <v>15</v>
      </c>
      <c r="F125" s="86" t="s">
        <v>11</v>
      </c>
      <c r="G125" s="66">
        <v>0</v>
      </c>
      <c r="H125" s="67" t="s">
        <v>16</v>
      </c>
    </row>
    <row r="126" spans="1:8" ht="48.2" customHeight="1">
      <c r="A126" s="146" t="s">
        <v>228</v>
      </c>
      <c r="B126" s="148" t="s">
        <v>52</v>
      </c>
      <c r="C126" s="68" t="s">
        <v>229</v>
      </c>
      <c r="D126" s="122" t="s">
        <v>98</v>
      </c>
      <c r="E126" s="61">
        <v>1</v>
      </c>
      <c r="F126" s="86" t="s">
        <v>11</v>
      </c>
      <c r="G126" s="126">
        <v>0</v>
      </c>
      <c r="H126" s="127"/>
    </row>
    <row r="127" spans="1:8" ht="178.5">
      <c r="A127" s="147"/>
      <c r="B127" s="149"/>
      <c r="C127" s="68" t="s">
        <v>455</v>
      </c>
      <c r="D127" s="123"/>
      <c r="E127" s="61">
        <v>3</v>
      </c>
      <c r="F127" s="86" t="s">
        <v>11</v>
      </c>
      <c r="G127" s="126">
        <v>0</v>
      </c>
      <c r="H127" s="127"/>
    </row>
    <row r="128" spans="1:8" ht="35.450000000000003" customHeight="1">
      <c r="A128" s="182" t="s">
        <v>230</v>
      </c>
      <c r="B128" s="172" t="s">
        <v>232</v>
      </c>
      <c r="C128" s="173" t="s">
        <v>115</v>
      </c>
      <c r="D128" s="174"/>
      <c r="E128" s="174"/>
      <c r="F128" s="174"/>
      <c r="G128" s="174"/>
      <c r="H128" s="175"/>
    </row>
    <row r="129" spans="1:8" ht="35.450000000000003" customHeight="1">
      <c r="A129" s="182" t="s">
        <v>231</v>
      </c>
      <c r="B129" s="183" t="s">
        <v>233</v>
      </c>
      <c r="C129" s="173" t="s">
        <v>115</v>
      </c>
      <c r="D129" s="174"/>
      <c r="E129" s="174"/>
      <c r="F129" s="174"/>
      <c r="G129" s="174"/>
      <c r="H129" s="175"/>
    </row>
    <row r="130" spans="1:8" ht="48.2" customHeight="1">
      <c r="A130" s="140" t="s">
        <v>234</v>
      </c>
      <c r="B130" s="139" t="s">
        <v>235</v>
      </c>
      <c r="C130" s="68" t="s">
        <v>302</v>
      </c>
      <c r="D130" s="61" t="s">
        <v>98</v>
      </c>
      <c r="E130" s="61">
        <v>1</v>
      </c>
      <c r="F130" s="86" t="s">
        <v>11</v>
      </c>
      <c r="G130" s="126">
        <v>0</v>
      </c>
      <c r="H130" s="127"/>
    </row>
    <row r="131" spans="1:8" ht="48.2" customHeight="1">
      <c r="A131" s="140"/>
      <c r="B131" s="139"/>
      <c r="C131" s="68" t="s">
        <v>456</v>
      </c>
      <c r="D131" s="90" t="s">
        <v>236</v>
      </c>
      <c r="E131" s="61">
        <v>1</v>
      </c>
      <c r="F131" s="86" t="s">
        <v>11</v>
      </c>
      <c r="G131" s="126">
        <v>0</v>
      </c>
      <c r="H131" s="127"/>
    </row>
    <row r="132" spans="1:8" ht="188.45" customHeight="1">
      <c r="A132" s="95" t="s">
        <v>237</v>
      </c>
      <c r="B132" s="63" t="s">
        <v>77</v>
      </c>
      <c r="C132" s="68" t="s">
        <v>457</v>
      </c>
      <c r="D132" s="61" t="s">
        <v>98</v>
      </c>
      <c r="E132" s="61">
        <v>2</v>
      </c>
      <c r="F132" s="86" t="s">
        <v>11</v>
      </c>
      <c r="G132" s="126">
        <v>0</v>
      </c>
      <c r="H132" s="127"/>
    </row>
    <row r="133" spans="1:8" ht="35.450000000000003" customHeight="1">
      <c r="A133" s="96" t="s">
        <v>238</v>
      </c>
      <c r="B133" s="89" t="s">
        <v>76</v>
      </c>
      <c r="C133" s="68" t="s">
        <v>239</v>
      </c>
      <c r="D133" s="97" t="s">
        <v>98</v>
      </c>
      <c r="E133" s="61">
        <v>2</v>
      </c>
      <c r="F133" s="86" t="s">
        <v>11</v>
      </c>
      <c r="G133" s="126">
        <v>0</v>
      </c>
      <c r="H133" s="127"/>
    </row>
    <row r="134" spans="1:8" ht="162.94999999999999" customHeight="1">
      <c r="A134" s="140" t="s">
        <v>240</v>
      </c>
      <c r="B134" s="139" t="s">
        <v>89</v>
      </c>
      <c r="C134" s="68" t="s">
        <v>458</v>
      </c>
      <c r="D134" s="122" t="s">
        <v>98</v>
      </c>
      <c r="E134" s="61">
        <v>3</v>
      </c>
      <c r="F134" s="86" t="s">
        <v>11</v>
      </c>
      <c r="G134" s="126">
        <v>0</v>
      </c>
      <c r="H134" s="127"/>
    </row>
    <row r="135" spans="1:8" ht="162.94999999999999" customHeight="1">
      <c r="A135" s="140"/>
      <c r="B135" s="139"/>
      <c r="C135" s="68" t="s">
        <v>459</v>
      </c>
      <c r="D135" s="123"/>
      <c r="E135" s="61">
        <v>2</v>
      </c>
      <c r="F135" s="86" t="s">
        <v>11</v>
      </c>
      <c r="G135" s="126">
        <v>0</v>
      </c>
      <c r="H135" s="127"/>
    </row>
    <row r="136" spans="1:8" s="79" customFormat="1" ht="24.95" customHeight="1">
      <c r="A136" s="76"/>
      <c r="B136" s="77"/>
      <c r="C136" s="77"/>
      <c r="D136" s="77"/>
      <c r="E136" s="78" t="s">
        <v>28</v>
      </c>
      <c r="F136" s="128">
        <f>IF(COUNTIF(F119:F135,"Y")=0," ", SUMIFS(E119:E135,E119:E135,"&gt;0",F119:F135,"Y"))</f>
        <v>35</v>
      </c>
      <c r="G136" s="129"/>
      <c r="H136" s="130"/>
    </row>
    <row r="137" spans="1:8" s="79" customFormat="1" ht="24.95" customHeight="1">
      <c r="A137" s="76"/>
      <c r="B137" s="77"/>
      <c r="C137" s="77"/>
      <c r="D137" s="77"/>
      <c r="E137" s="78" t="s">
        <v>29</v>
      </c>
      <c r="F137" s="128">
        <f>IF(COUNTIF(F119:F135,"Y")=0," ",SUMIFS(G119:G135,E119:E135,"&gt;0",F119:F135,"Y"))</f>
        <v>0</v>
      </c>
      <c r="G137" s="129"/>
      <c r="H137" s="130"/>
    </row>
    <row r="138" spans="1:8" s="79" customFormat="1" ht="24.95" customHeight="1">
      <c r="A138" s="80"/>
      <c r="B138" s="81"/>
      <c r="C138" s="81"/>
      <c r="D138" s="81"/>
      <c r="E138" s="78" t="s">
        <v>30</v>
      </c>
      <c r="F138" s="128">
        <f>IF(COUNTIF(F119:F135,"Y")=0," ",SUMIFS(G119:G135,E119:E135,"1B",F119:F135,"Y")+SUMIFS(G119:G135,E119:E135,"2B",F119:F135,"Y"))</f>
        <v>0</v>
      </c>
      <c r="G138" s="129"/>
      <c r="H138" s="75" t="s">
        <v>16</v>
      </c>
    </row>
    <row r="139" spans="1:8" s="79" customFormat="1" ht="24.95" customHeight="1">
      <c r="A139" s="82"/>
      <c r="B139" s="83"/>
      <c r="C139" s="83"/>
      <c r="D139" s="83"/>
      <c r="E139" s="84" t="s">
        <v>31</v>
      </c>
      <c r="F139" s="131">
        <f>IF(COUNTIF(F119:F135,"Y")=0," ",IF((F137+F138*1.2)/SUMIF(F119:F135,"Y",E119:E135)&gt;100%,100%,(F137+F138*1.2)/SUMIF(F119:F135,"Y",E119:E135)))</f>
        <v>0</v>
      </c>
      <c r="G139" s="132"/>
      <c r="H139" s="133"/>
    </row>
    <row r="140" spans="1:8" ht="24.95" customHeight="1">
      <c r="A140" s="98"/>
      <c r="B140" s="99"/>
      <c r="C140" s="98"/>
      <c r="D140" s="98"/>
      <c r="E140" s="98"/>
      <c r="F140" s="100"/>
      <c r="G140" s="101"/>
      <c r="H140" s="100"/>
    </row>
    <row r="141" spans="1:8" ht="24.95" customHeight="1">
      <c r="A141" s="134"/>
      <c r="B141" s="140" t="s">
        <v>1</v>
      </c>
      <c r="C141" s="140" t="s">
        <v>2</v>
      </c>
      <c r="D141" s="134" t="s">
        <v>3</v>
      </c>
      <c r="E141" s="134" t="s">
        <v>4</v>
      </c>
      <c r="F141" s="134" t="s">
        <v>5</v>
      </c>
      <c r="G141" s="134" t="s">
        <v>6</v>
      </c>
      <c r="H141" s="134"/>
    </row>
    <row r="142" spans="1:8" ht="24.95" customHeight="1">
      <c r="A142" s="134"/>
      <c r="B142" s="140"/>
      <c r="C142" s="140"/>
      <c r="D142" s="134"/>
      <c r="E142" s="134"/>
      <c r="F142" s="134"/>
      <c r="G142" s="134"/>
      <c r="H142" s="134"/>
    </row>
    <row r="143" spans="1:8" s="58" customFormat="1" ht="24.95" customHeight="1">
      <c r="A143" s="102" t="s">
        <v>53</v>
      </c>
      <c r="B143" s="55"/>
      <c r="C143" s="56"/>
      <c r="D143" s="57"/>
      <c r="E143" s="57" t="s">
        <v>303</v>
      </c>
      <c r="F143" s="57" t="s">
        <v>8</v>
      </c>
      <c r="G143" s="124"/>
      <c r="H143" s="125"/>
    </row>
    <row r="144" spans="1:8" ht="35.450000000000003" customHeight="1">
      <c r="A144" s="185" t="s">
        <v>241</v>
      </c>
      <c r="B144" s="184" t="s">
        <v>242</v>
      </c>
      <c r="C144" s="168" t="s">
        <v>243</v>
      </c>
      <c r="D144" s="169"/>
      <c r="E144" s="169"/>
      <c r="F144" s="169"/>
      <c r="G144" s="169"/>
      <c r="H144" s="170"/>
    </row>
    <row r="145" spans="1:8" ht="35.450000000000003" customHeight="1">
      <c r="A145" s="146" t="s">
        <v>246</v>
      </c>
      <c r="B145" s="148" t="s">
        <v>54</v>
      </c>
      <c r="C145" s="68" t="s">
        <v>245</v>
      </c>
      <c r="D145" s="122" t="s">
        <v>98</v>
      </c>
      <c r="E145" s="61">
        <v>3</v>
      </c>
      <c r="F145" s="86" t="s">
        <v>11</v>
      </c>
      <c r="G145" s="126">
        <v>0</v>
      </c>
      <c r="H145" s="127"/>
    </row>
    <row r="146" spans="1:8" ht="35.450000000000003" customHeight="1">
      <c r="A146" s="147"/>
      <c r="B146" s="149"/>
      <c r="C146" s="68" t="s">
        <v>244</v>
      </c>
      <c r="D146" s="123"/>
      <c r="E146" s="65" t="s">
        <v>15</v>
      </c>
      <c r="F146" s="86" t="s">
        <v>11</v>
      </c>
      <c r="G146" s="66">
        <v>0</v>
      </c>
      <c r="H146" s="75" t="s">
        <v>16</v>
      </c>
    </row>
    <row r="147" spans="1:8" ht="35.450000000000003" customHeight="1">
      <c r="A147" s="146" t="s">
        <v>248</v>
      </c>
      <c r="B147" s="148" t="s">
        <v>55</v>
      </c>
      <c r="C147" s="68" t="s">
        <v>249</v>
      </c>
      <c r="D147" s="122" t="s">
        <v>460</v>
      </c>
      <c r="E147" s="61">
        <v>2</v>
      </c>
      <c r="F147" s="86" t="s">
        <v>11</v>
      </c>
      <c r="G147" s="126">
        <v>0</v>
      </c>
      <c r="H147" s="127"/>
    </row>
    <row r="148" spans="1:8" ht="24.95" customHeight="1">
      <c r="A148" s="147"/>
      <c r="B148" s="149"/>
      <c r="C148" s="68" t="s">
        <v>247</v>
      </c>
      <c r="D148" s="123"/>
      <c r="E148" s="65" t="s">
        <v>15</v>
      </c>
      <c r="F148" s="86" t="s">
        <v>11</v>
      </c>
      <c r="G148" s="66">
        <v>0</v>
      </c>
      <c r="H148" s="75" t="s">
        <v>16</v>
      </c>
    </row>
    <row r="149" spans="1:8" ht="35.450000000000003" customHeight="1">
      <c r="A149" s="181" t="s">
        <v>250</v>
      </c>
      <c r="B149" s="180" t="s">
        <v>251</v>
      </c>
      <c r="C149" s="173" t="s">
        <v>115</v>
      </c>
      <c r="D149" s="174"/>
      <c r="E149" s="174"/>
      <c r="F149" s="174"/>
      <c r="G149" s="174"/>
      <c r="H149" s="175"/>
    </row>
    <row r="150" spans="1:8" ht="35.450000000000003" customHeight="1">
      <c r="A150" s="103" t="s">
        <v>431</v>
      </c>
      <c r="B150" s="60" t="s">
        <v>56</v>
      </c>
      <c r="C150" s="68" t="s">
        <v>461</v>
      </c>
      <c r="D150" s="61" t="s">
        <v>98</v>
      </c>
      <c r="E150" s="61">
        <v>1</v>
      </c>
      <c r="F150" s="86" t="s">
        <v>11</v>
      </c>
      <c r="G150" s="126">
        <v>0</v>
      </c>
      <c r="H150" s="127"/>
    </row>
    <row r="151" spans="1:8" ht="60.95" customHeight="1">
      <c r="A151" s="103" t="s">
        <v>252</v>
      </c>
      <c r="B151" s="60" t="s">
        <v>253</v>
      </c>
      <c r="C151" s="68" t="s">
        <v>254</v>
      </c>
      <c r="D151" s="61" t="s">
        <v>255</v>
      </c>
      <c r="E151" s="61">
        <v>1</v>
      </c>
      <c r="F151" s="86" t="s">
        <v>11</v>
      </c>
      <c r="G151" s="126">
        <v>0</v>
      </c>
      <c r="H151" s="127"/>
    </row>
    <row r="152" spans="1:8" ht="35.450000000000003" customHeight="1">
      <c r="A152" s="146" t="s">
        <v>257</v>
      </c>
      <c r="B152" s="148" t="s">
        <v>57</v>
      </c>
      <c r="C152" s="68" t="s">
        <v>256</v>
      </c>
      <c r="D152" s="142" t="s">
        <v>259</v>
      </c>
      <c r="E152" s="61">
        <v>1</v>
      </c>
      <c r="F152" s="86" t="s">
        <v>11</v>
      </c>
      <c r="G152" s="126">
        <v>0</v>
      </c>
      <c r="H152" s="127"/>
    </row>
    <row r="153" spans="1:8" ht="24.95" customHeight="1">
      <c r="A153" s="147"/>
      <c r="B153" s="149"/>
      <c r="C153" s="68" t="s">
        <v>258</v>
      </c>
      <c r="D153" s="143"/>
      <c r="E153" s="65" t="s">
        <v>15</v>
      </c>
      <c r="F153" s="86" t="s">
        <v>11</v>
      </c>
      <c r="G153" s="66">
        <v>0</v>
      </c>
      <c r="H153" s="75" t="s">
        <v>16</v>
      </c>
    </row>
    <row r="154" spans="1:8" ht="35.450000000000003" customHeight="1">
      <c r="A154" s="103" t="s">
        <v>260</v>
      </c>
      <c r="B154" s="60" t="s">
        <v>58</v>
      </c>
      <c r="C154" s="68" t="s">
        <v>261</v>
      </c>
      <c r="D154" s="61" t="s">
        <v>98</v>
      </c>
      <c r="E154" s="61">
        <v>1</v>
      </c>
      <c r="F154" s="86" t="s">
        <v>11</v>
      </c>
      <c r="G154" s="126">
        <v>0</v>
      </c>
      <c r="H154" s="127"/>
    </row>
    <row r="155" spans="1:8" ht="60.95" customHeight="1">
      <c r="A155" s="104" t="s">
        <v>262</v>
      </c>
      <c r="B155" s="148" t="s">
        <v>463</v>
      </c>
      <c r="C155" s="68" t="s">
        <v>263</v>
      </c>
      <c r="D155" s="122" t="s">
        <v>98</v>
      </c>
      <c r="E155" s="61">
        <v>1</v>
      </c>
      <c r="F155" s="86" t="s">
        <v>11</v>
      </c>
      <c r="G155" s="126">
        <v>0</v>
      </c>
      <c r="H155" s="127"/>
    </row>
    <row r="156" spans="1:8" ht="60.95" customHeight="1">
      <c r="A156" s="105"/>
      <c r="B156" s="150"/>
      <c r="C156" s="68" t="s">
        <v>264</v>
      </c>
      <c r="D156" s="145"/>
      <c r="E156" s="61">
        <v>1</v>
      </c>
      <c r="F156" s="86" t="s">
        <v>11</v>
      </c>
      <c r="G156" s="126">
        <v>0</v>
      </c>
      <c r="H156" s="127"/>
    </row>
    <row r="157" spans="1:8" ht="60.95" customHeight="1">
      <c r="A157" s="106"/>
      <c r="B157" s="149"/>
      <c r="C157" s="68" t="s">
        <v>462</v>
      </c>
      <c r="D157" s="123"/>
      <c r="E157" s="61" t="s">
        <v>25</v>
      </c>
      <c r="F157" s="86" t="s">
        <v>11</v>
      </c>
      <c r="G157" s="66">
        <v>0</v>
      </c>
      <c r="H157" s="75" t="s">
        <v>16</v>
      </c>
    </row>
    <row r="158" spans="1:8" ht="99.2" customHeight="1">
      <c r="A158" s="106" t="s">
        <v>432</v>
      </c>
      <c r="B158" s="107" t="s">
        <v>78</v>
      </c>
      <c r="C158" s="68" t="s">
        <v>265</v>
      </c>
      <c r="D158" s="90" t="s">
        <v>464</v>
      </c>
      <c r="E158" s="61">
        <v>1</v>
      </c>
      <c r="F158" s="86" t="s">
        <v>11</v>
      </c>
      <c r="G158" s="126">
        <v>0</v>
      </c>
      <c r="H158" s="127"/>
    </row>
    <row r="159" spans="1:8" s="79" customFormat="1" ht="24.95" customHeight="1">
      <c r="A159" s="76"/>
      <c r="B159" s="77"/>
      <c r="C159" s="77"/>
      <c r="D159" s="77"/>
      <c r="E159" s="78" t="s">
        <v>28</v>
      </c>
      <c r="F159" s="128">
        <f>IF(COUNTIF(F145:F158,"Y")=0," ", SUMIFS(E145:E158,E145:E158,"&gt;0",F145:F158,"Y"))</f>
        <v>12</v>
      </c>
      <c r="G159" s="129"/>
      <c r="H159" s="130"/>
    </row>
    <row r="160" spans="1:8" s="79" customFormat="1" ht="24.95" customHeight="1">
      <c r="A160" s="76"/>
      <c r="B160" s="77"/>
      <c r="C160" s="77"/>
      <c r="D160" s="77"/>
      <c r="E160" s="78" t="s">
        <v>29</v>
      </c>
      <c r="F160" s="128">
        <f>IF(COUNTIF(F145:F158,"Y")=0," ",SUMIFS(G145:G158,E145:E158,"&gt;0",F145:F158,"Y"))</f>
        <v>0</v>
      </c>
      <c r="G160" s="129"/>
      <c r="H160" s="130"/>
    </row>
    <row r="161" spans="1:8" s="79" customFormat="1" ht="24.95" customHeight="1">
      <c r="A161" s="80"/>
      <c r="B161" s="81"/>
      <c r="C161" s="81"/>
      <c r="D161" s="81"/>
      <c r="E161" s="78" t="s">
        <v>30</v>
      </c>
      <c r="F161" s="128">
        <f>IF(COUNTIF(F145:F158,"Y")=0," ",SUMIFS(G145:G158,E145:E158,"1B",F145:F158,"Y"))</f>
        <v>0</v>
      </c>
      <c r="G161" s="129"/>
      <c r="H161" s="75" t="s">
        <v>16</v>
      </c>
    </row>
    <row r="162" spans="1:8" s="79" customFormat="1" ht="24.95" customHeight="1">
      <c r="A162" s="82"/>
      <c r="B162" s="83"/>
      <c r="C162" s="83"/>
      <c r="D162" s="83"/>
      <c r="E162" s="84" t="s">
        <v>31</v>
      </c>
      <c r="F162" s="131">
        <f>IF(COUNTIF(F145:F158,"Y")=0," ",IF((F160+F161*1.2)/SUMIF(F145:F158,"Y",E145:E158)&gt;100%,100%,(F160+F161*1.2)/SUMIF(F145:F158,"Y",E145:E158)))</f>
        <v>0</v>
      </c>
      <c r="G162" s="132"/>
      <c r="H162" s="133"/>
    </row>
    <row r="163" spans="1:8" ht="24.95" customHeight="1">
      <c r="E163" s="108"/>
      <c r="F163" s="51"/>
    </row>
    <row r="164" spans="1:8" ht="35.450000000000003" customHeight="1">
      <c r="A164" s="52"/>
      <c r="B164" s="103" t="s">
        <v>1</v>
      </c>
      <c r="C164" s="103" t="s">
        <v>2</v>
      </c>
      <c r="D164" s="52" t="s">
        <v>3</v>
      </c>
      <c r="E164" s="52" t="s">
        <v>4</v>
      </c>
      <c r="F164" s="52" t="s">
        <v>5</v>
      </c>
      <c r="G164" s="134" t="s">
        <v>6</v>
      </c>
      <c r="H164" s="134"/>
    </row>
    <row r="165" spans="1:8" s="58" customFormat="1" ht="24.95" customHeight="1">
      <c r="A165" s="54" t="s">
        <v>59</v>
      </c>
      <c r="B165" s="55"/>
      <c r="C165" s="56"/>
      <c r="D165" s="57" t="s">
        <v>60</v>
      </c>
      <c r="E165" s="57" t="s">
        <v>306</v>
      </c>
      <c r="F165" s="57" t="s">
        <v>8</v>
      </c>
      <c r="G165" s="124"/>
      <c r="H165" s="125"/>
    </row>
    <row r="166" spans="1:8" ht="111.95" customHeight="1">
      <c r="A166" s="59" t="s">
        <v>266</v>
      </c>
      <c r="B166" s="60" t="s">
        <v>61</v>
      </c>
      <c r="C166" s="68" t="s">
        <v>465</v>
      </c>
      <c r="D166" s="61" t="s">
        <v>98</v>
      </c>
      <c r="E166" s="61" t="s">
        <v>10</v>
      </c>
      <c r="F166" s="86" t="s">
        <v>11</v>
      </c>
      <c r="G166" s="135" t="s">
        <v>12</v>
      </c>
      <c r="H166" s="136"/>
    </row>
    <row r="167" spans="1:8" ht="35.450000000000003" customHeight="1">
      <c r="A167" s="59" t="s">
        <v>267</v>
      </c>
      <c r="B167" s="60" t="s">
        <v>268</v>
      </c>
      <c r="C167" s="68" t="s">
        <v>269</v>
      </c>
      <c r="D167" s="61" t="s">
        <v>98</v>
      </c>
      <c r="E167" s="61" t="s">
        <v>15</v>
      </c>
      <c r="F167" s="86" t="s">
        <v>11</v>
      </c>
      <c r="G167" s="66">
        <v>0</v>
      </c>
      <c r="H167" s="67" t="s">
        <v>16</v>
      </c>
    </row>
    <row r="168" spans="1:8" ht="60.95" customHeight="1">
      <c r="A168" s="59" t="s">
        <v>270</v>
      </c>
      <c r="B168" s="60" t="s">
        <v>271</v>
      </c>
      <c r="C168" s="68" t="s">
        <v>433</v>
      </c>
      <c r="D168" s="61" t="s">
        <v>98</v>
      </c>
      <c r="E168" s="61" t="s">
        <v>35</v>
      </c>
      <c r="F168" s="86" t="s">
        <v>11</v>
      </c>
      <c r="G168" s="66">
        <v>0</v>
      </c>
      <c r="H168" s="67" t="s">
        <v>16</v>
      </c>
    </row>
    <row r="169" spans="1:8" ht="60.95" customHeight="1">
      <c r="A169" s="141" t="s">
        <v>272</v>
      </c>
      <c r="B169" s="139" t="s">
        <v>62</v>
      </c>
      <c r="C169" s="68" t="s">
        <v>305</v>
      </c>
      <c r="D169" s="144" t="s">
        <v>98</v>
      </c>
      <c r="E169" s="61">
        <v>1</v>
      </c>
      <c r="F169" s="86" t="s">
        <v>11</v>
      </c>
      <c r="G169" s="126">
        <v>0</v>
      </c>
      <c r="H169" s="127"/>
    </row>
    <row r="170" spans="1:8" ht="51">
      <c r="A170" s="141"/>
      <c r="B170" s="139"/>
      <c r="C170" s="68" t="s">
        <v>304</v>
      </c>
      <c r="D170" s="144"/>
      <c r="E170" s="61" t="s">
        <v>15</v>
      </c>
      <c r="F170" s="86" t="s">
        <v>11</v>
      </c>
      <c r="G170" s="66">
        <v>0</v>
      </c>
      <c r="H170" s="67" t="s">
        <v>16</v>
      </c>
    </row>
    <row r="171" spans="1:8" ht="60.95" customHeight="1">
      <c r="A171" s="141" t="s">
        <v>273</v>
      </c>
      <c r="B171" s="139" t="s">
        <v>63</v>
      </c>
      <c r="C171" s="68" t="s">
        <v>417</v>
      </c>
      <c r="D171" s="144" t="s">
        <v>98</v>
      </c>
      <c r="E171" s="61">
        <v>1</v>
      </c>
      <c r="F171" s="86" t="s">
        <v>11</v>
      </c>
      <c r="G171" s="126">
        <v>0</v>
      </c>
      <c r="H171" s="127"/>
    </row>
    <row r="172" spans="1:8" ht="60.95" customHeight="1">
      <c r="A172" s="141"/>
      <c r="B172" s="139"/>
      <c r="C172" s="68" t="s">
        <v>418</v>
      </c>
      <c r="D172" s="144"/>
      <c r="E172" s="61">
        <v>1</v>
      </c>
      <c r="F172" s="86" t="s">
        <v>11</v>
      </c>
      <c r="G172" s="126">
        <v>0</v>
      </c>
      <c r="H172" s="127"/>
    </row>
    <row r="173" spans="1:8" ht="60.95" customHeight="1">
      <c r="A173" s="141"/>
      <c r="B173" s="139"/>
      <c r="C173" s="68" t="s">
        <v>419</v>
      </c>
      <c r="D173" s="144"/>
      <c r="E173" s="61" t="s">
        <v>15</v>
      </c>
      <c r="F173" s="86" t="s">
        <v>11</v>
      </c>
      <c r="G173" s="66">
        <v>0</v>
      </c>
      <c r="H173" s="75" t="s">
        <v>16</v>
      </c>
    </row>
    <row r="174" spans="1:8" ht="35.450000000000003" customHeight="1">
      <c r="A174" s="171" t="s">
        <v>274</v>
      </c>
      <c r="B174" s="172" t="s">
        <v>275</v>
      </c>
      <c r="C174" s="173" t="s">
        <v>115</v>
      </c>
      <c r="D174" s="174"/>
      <c r="E174" s="174"/>
      <c r="F174" s="174"/>
      <c r="G174" s="174"/>
      <c r="H174" s="175"/>
    </row>
    <row r="175" spans="1:8" ht="60.95" customHeight="1">
      <c r="A175" s="141" t="s">
        <v>276</v>
      </c>
      <c r="B175" s="139" t="s">
        <v>64</v>
      </c>
      <c r="C175" s="68" t="s">
        <v>436</v>
      </c>
      <c r="D175" s="122" t="s">
        <v>98</v>
      </c>
      <c r="E175" s="61">
        <v>1</v>
      </c>
      <c r="F175" s="86" t="s">
        <v>11</v>
      </c>
      <c r="G175" s="126">
        <v>0</v>
      </c>
      <c r="H175" s="127"/>
    </row>
    <row r="176" spans="1:8" ht="73.7" customHeight="1">
      <c r="A176" s="141"/>
      <c r="B176" s="139"/>
      <c r="C176" s="68" t="s">
        <v>277</v>
      </c>
      <c r="D176" s="145"/>
      <c r="E176" s="61">
        <v>1</v>
      </c>
      <c r="F176" s="86" t="s">
        <v>11</v>
      </c>
      <c r="G176" s="126">
        <v>0</v>
      </c>
      <c r="H176" s="127"/>
    </row>
    <row r="177" spans="1:8" ht="60.95" customHeight="1">
      <c r="A177" s="141"/>
      <c r="B177" s="139"/>
      <c r="C177" s="68" t="s">
        <v>278</v>
      </c>
      <c r="D177" s="123"/>
      <c r="E177" s="61">
        <v>1</v>
      </c>
      <c r="F177" s="86" t="s">
        <v>11</v>
      </c>
      <c r="G177" s="126">
        <v>0</v>
      </c>
      <c r="H177" s="127"/>
    </row>
    <row r="178" spans="1:8" ht="24.95" customHeight="1">
      <c r="A178" s="59" t="s">
        <v>280</v>
      </c>
      <c r="B178" s="60" t="s">
        <v>65</v>
      </c>
      <c r="C178" s="68" t="s">
        <v>279</v>
      </c>
      <c r="D178" s="61" t="s">
        <v>98</v>
      </c>
      <c r="E178" s="61">
        <v>1</v>
      </c>
      <c r="F178" s="86" t="s">
        <v>11</v>
      </c>
      <c r="G178" s="126">
        <v>0</v>
      </c>
      <c r="H178" s="127"/>
    </row>
    <row r="179" spans="1:8" ht="201.2" customHeight="1">
      <c r="A179" s="141" t="s">
        <v>281</v>
      </c>
      <c r="B179" s="139" t="s">
        <v>79</v>
      </c>
      <c r="C179" s="63" t="s">
        <v>466</v>
      </c>
      <c r="D179" s="122" t="s">
        <v>98</v>
      </c>
      <c r="E179" s="61">
        <v>3</v>
      </c>
      <c r="F179" s="86" t="s">
        <v>11</v>
      </c>
      <c r="G179" s="126">
        <v>0</v>
      </c>
      <c r="H179" s="127"/>
    </row>
    <row r="180" spans="1:8" ht="48.2" customHeight="1">
      <c r="A180" s="141"/>
      <c r="B180" s="139"/>
      <c r="C180" s="107" t="s">
        <v>282</v>
      </c>
      <c r="D180" s="123"/>
      <c r="E180" s="61" t="s">
        <v>15</v>
      </c>
      <c r="F180" s="86" t="s">
        <v>11</v>
      </c>
      <c r="G180" s="66">
        <v>0</v>
      </c>
      <c r="H180" s="75" t="s">
        <v>16</v>
      </c>
    </row>
    <row r="181" spans="1:8" ht="60.95" customHeight="1">
      <c r="A181" s="141" t="s">
        <v>287</v>
      </c>
      <c r="B181" s="139" t="s">
        <v>66</v>
      </c>
      <c r="C181" s="68" t="s">
        <v>284</v>
      </c>
      <c r="D181" s="122" t="s">
        <v>98</v>
      </c>
      <c r="E181" s="61">
        <v>1</v>
      </c>
      <c r="F181" s="86" t="s">
        <v>11</v>
      </c>
      <c r="G181" s="126">
        <v>0</v>
      </c>
      <c r="H181" s="127"/>
    </row>
    <row r="182" spans="1:8" ht="60.95" customHeight="1">
      <c r="A182" s="141"/>
      <c r="B182" s="139"/>
      <c r="C182" s="68" t="s">
        <v>283</v>
      </c>
      <c r="D182" s="123"/>
      <c r="E182" s="65">
        <v>1</v>
      </c>
      <c r="F182" s="86" t="s">
        <v>11</v>
      </c>
      <c r="G182" s="126">
        <v>0</v>
      </c>
      <c r="H182" s="127"/>
    </row>
    <row r="183" spans="1:8" ht="48.2" customHeight="1">
      <c r="A183" s="137" t="s">
        <v>288</v>
      </c>
      <c r="B183" s="139" t="s">
        <v>67</v>
      </c>
      <c r="C183" s="68" t="s">
        <v>285</v>
      </c>
      <c r="D183" s="122" t="s">
        <v>98</v>
      </c>
      <c r="E183" s="61">
        <v>1</v>
      </c>
      <c r="F183" s="86" t="s">
        <v>11</v>
      </c>
      <c r="G183" s="126">
        <v>0</v>
      </c>
      <c r="H183" s="127"/>
    </row>
    <row r="184" spans="1:8" ht="60.95" customHeight="1">
      <c r="A184" s="138"/>
      <c r="B184" s="139"/>
      <c r="C184" s="68" t="s">
        <v>286</v>
      </c>
      <c r="D184" s="123"/>
      <c r="E184" s="61">
        <v>1</v>
      </c>
      <c r="F184" s="86" t="s">
        <v>11</v>
      </c>
      <c r="G184" s="126">
        <v>0</v>
      </c>
      <c r="H184" s="127"/>
    </row>
    <row r="185" spans="1:8" ht="24.95" customHeight="1">
      <c r="A185" s="186" t="s">
        <v>289</v>
      </c>
      <c r="B185" s="172" t="s">
        <v>291</v>
      </c>
      <c r="C185" s="173" t="s">
        <v>115</v>
      </c>
      <c r="D185" s="174"/>
      <c r="E185" s="174"/>
      <c r="F185" s="174"/>
      <c r="G185" s="174"/>
      <c r="H185" s="175"/>
    </row>
    <row r="186" spans="1:8" ht="48.2" customHeight="1">
      <c r="A186" s="59" t="s">
        <v>290</v>
      </c>
      <c r="B186" s="60" t="s">
        <v>68</v>
      </c>
      <c r="C186" s="68" t="s">
        <v>307</v>
      </c>
      <c r="D186" s="61" t="s">
        <v>72</v>
      </c>
      <c r="E186" s="61">
        <v>1</v>
      </c>
      <c r="F186" s="86" t="s">
        <v>11</v>
      </c>
      <c r="G186" s="126">
        <v>0</v>
      </c>
      <c r="H186" s="127"/>
    </row>
    <row r="187" spans="1:8" s="79" customFormat="1" ht="24.95" customHeight="1">
      <c r="A187" s="76"/>
      <c r="B187" s="77"/>
      <c r="C187" s="77"/>
      <c r="D187" s="77"/>
      <c r="E187" s="78" t="s">
        <v>28</v>
      </c>
      <c r="F187" s="128">
        <f>IF(COUNTIF(F167:F186,"Y")=0," ", SUMIFS(E167:E186,E167:E186,"&gt;0",F167:F186,"Y"))</f>
        <v>15</v>
      </c>
      <c r="G187" s="129"/>
      <c r="H187" s="130"/>
    </row>
    <row r="188" spans="1:8" s="79" customFormat="1" ht="24.95" customHeight="1">
      <c r="A188" s="76"/>
      <c r="B188" s="77"/>
      <c r="C188" s="77"/>
      <c r="D188" s="77"/>
      <c r="E188" s="78" t="s">
        <v>29</v>
      </c>
      <c r="F188" s="128">
        <f>IF(COUNTIF(F167:F186,"Y")=0," ",SUMIFS(G167:G186,E167:E186,"&gt;0",F167:F186,"Y"))</f>
        <v>0</v>
      </c>
      <c r="G188" s="129"/>
      <c r="H188" s="130"/>
    </row>
    <row r="189" spans="1:8" s="79" customFormat="1" ht="24.95" customHeight="1">
      <c r="A189" s="80"/>
      <c r="B189" s="81"/>
      <c r="C189" s="81"/>
      <c r="D189" s="81"/>
      <c r="E189" s="78" t="s">
        <v>30</v>
      </c>
      <c r="F189" s="128">
        <f>IF(COUNTIF(F167:F186,"Y")=0," ",SUMIFS(G167:G186,E167:E186,"1B",F167:F186,"Y")+SUMIFS(G167:G186,E167:E186,"2B",F167:F186,"Y"))</f>
        <v>0</v>
      </c>
      <c r="G189" s="129"/>
      <c r="H189" s="75" t="s">
        <v>16</v>
      </c>
    </row>
    <row r="190" spans="1:8" s="79" customFormat="1" ht="24.95" customHeight="1">
      <c r="A190" s="82"/>
      <c r="B190" s="83"/>
      <c r="C190" s="83"/>
      <c r="D190" s="83"/>
      <c r="E190" s="84" t="s">
        <v>31</v>
      </c>
      <c r="F190" s="131">
        <f>IF(COUNTIF(F167:F186,"Y")=0," ",IF((F188+F189*1.2)/SUMIF(F167:F186,"Y",E167:E186)&gt;100%,100%,(F188+F189*1.2)/SUMIF(F167:F186,"Y",E167:E186)))</f>
        <v>0</v>
      </c>
      <c r="G190" s="132"/>
      <c r="H190" s="133"/>
    </row>
    <row r="191" spans="1:8" ht="24.95" customHeight="1"/>
    <row r="192" spans="1:8" ht="35.450000000000003" customHeight="1">
      <c r="A192" s="52"/>
      <c r="B192" s="103" t="s">
        <v>1</v>
      </c>
      <c r="C192" s="103" t="s">
        <v>2</v>
      </c>
      <c r="D192" s="52" t="s">
        <v>3</v>
      </c>
      <c r="E192" s="52" t="s">
        <v>4</v>
      </c>
      <c r="F192" s="52" t="s">
        <v>5</v>
      </c>
      <c r="G192" s="134" t="s">
        <v>6</v>
      </c>
      <c r="H192" s="134"/>
    </row>
    <row r="193" spans="1:8" s="58" customFormat="1" ht="35.450000000000003" customHeight="1">
      <c r="A193" s="54" t="s">
        <v>69</v>
      </c>
      <c r="B193" s="55"/>
      <c r="C193" s="56"/>
      <c r="D193" s="57"/>
      <c r="E193" s="57" t="s">
        <v>293</v>
      </c>
      <c r="F193" s="57" t="s">
        <v>8</v>
      </c>
      <c r="G193" s="124"/>
      <c r="H193" s="125"/>
    </row>
    <row r="194" spans="1:8" ht="48.2" customHeight="1">
      <c r="A194" s="59" t="s">
        <v>292</v>
      </c>
      <c r="B194" s="60" t="s">
        <v>71</v>
      </c>
      <c r="C194" s="68" t="s">
        <v>467</v>
      </c>
      <c r="D194" s="61" t="s">
        <v>98</v>
      </c>
      <c r="E194" s="61" t="s">
        <v>70</v>
      </c>
      <c r="F194" s="86" t="s">
        <v>11</v>
      </c>
      <c r="G194" s="66">
        <v>0</v>
      </c>
      <c r="H194" s="75" t="s">
        <v>16</v>
      </c>
    </row>
    <row r="195" spans="1:8" ht="24.95" customHeight="1">
      <c r="F195" s="94" t="s">
        <v>60</v>
      </c>
    </row>
    <row r="196" spans="1:8" ht="24.95" customHeight="1"/>
    <row r="197" spans="1:8" ht="24.95" customHeight="1"/>
    <row r="198" spans="1:8" ht="24.95" customHeight="1"/>
    <row r="199" spans="1:8" ht="24.95" customHeight="1"/>
    <row r="200" spans="1:8" ht="24.95" customHeight="1"/>
  </sheetData>
  <sheetProtection algorithmName="SHA-512" hashValue="0bLSmdj44uV0+7S5K8j2weiypQMrTx4NjmlvwKT/hZLzQCSLSOr6auIZeAhA96SbenYi3LwS/R1UDiV4sVApjA==" saltValue="6YrvylaAWpWoVzqNfKrtMA==" spinCount="100000" sheet="1" objects="1" scenarios="1"/>
  <mergeCells count="249">
    <mergeCell ref="C185:H185"/>
    <mergeCell ref="A78:A79"/>
    <mergeCell ref="B78:B79"/>
    <mergeCell ref="G132:H132"/>
    <mergeCell ref="G145:H145"/>
    <mergeCell ref="C144:H144"/>
    <mergeCell ref="D145:D146"/>
    <mergeCell ref="B145:B146"/>
    <mergeCell ref="A145:A146"/>
    <mergeCell ref="G126:H126"/>
    <mergeCell ref="G127:H127"/>
    <mergeCell ref="B126:B127"/>
    <mergeCell ref="A126:A127"/>
    <mergeCell ref="C128:H128"/>
    <mergeCell ref="C129:H129"/>
    <mergeCell ref="F80:H80"/>
    <mergeCell ref="F81:H81"/>
    <mergeCell ref="F82:G82"/>
    <mergeCell ref="G87:H87"/>
    <mergeCell ref="C91:H91"/>
    <mergeCell ref="C89:H89"/>
    <mergeCell ref="C90:H90"/>
    <mergeCell ref="A92:A93"/>
    <mergeCell ref="B92:B93"/>
    <mergeCell ref="B53:B57"/>
    <mergeCell ref="A53:A57"/>
    <mergeCell ref="D53:D57"/>
    <mergeCell ref="G54:H54"/>
    <mergeCell ref="G53:H53"/>
    <mergeCell ref="G58:H58"/>
    <mergeCell ref="C59:H59"/>
    <mergeCell ref="G60:H60"/>
    <mergeCell ref="G43:H43"/>
    <mergeCell ref="D43:D44"/>
    <mergeCell ref="B43:B44"/>
    <mergeCell ref="A43:A44"/>
    <mergeCell ref="G6:H6"/>
    <mergeCell ref="D10:D12"/>
    <mergeCell ref="B10:B12"/>
    <mergeCell ref="A10:A12"/>
    <mergeCell ref="D22:D27"/>
    <mergeCell ref="B22:B27"/>
    <mergeCell ref="A22:A27"/>
    <mergeCell ref="D30:D31"/>
    <mergeCell ref="D28:D29"/>
    <mergeCell ref="A13:A16"/>
    <mergeCell ref="B13:B16"/>
    <mergeCell ref="D13:D16"/>
    <mergeCell ref="G13:H13"/>
    <mergeCell ref="G14:H14"/>
    <mergeCell ref="G15:H15"/>
    <mergeCell ref="G16:H16"/>
    <mergeCell ref="G7:H7"/>
    <mergeCell ref="A8:A9"/>
    <mergeCell ref="B8:B9"/>
    <mergeCell ref="D8:D9"/>
    <mergeCell ref="G8:H8"/>
    <mergeCell ref="G21:H21"/>
    <mergeCell ref="G23:H23"/>
    <mergeCell ref="G24:H24"/>
    <mergeCell ref="G3:H3"/>
    <mergeCell ref="G4:H4"/>
    <mergeCell ref="G5:H5"/>
    <mergeCell ref="G17:H17"/>
    <mergeCell ref="A18:A20"/>
    <mergeCell ref="B18:B20"/>
    <mergeCell ref="D18:D20"/>
    <mergeCell ref="G18:H18"/>
    <mergeCell ref="G19:H19"/>
    <mergeCell ref="G20:H20"/>
    <mergeCell ref="G27:H27"/>
    <mergeCell ref="G26:H26"/>
    <mergeCell ref="G22:H22"/>
    <mergeCell ref="G40:H40"/>
    <mergeCell ref="G32:H32"/>
    <mergeCell ref="G34:H34"/>
    <mergeCell ref="G35:H35"/>
    <mergeCell ref="A38:A39"/>
    <mergeCell ref="B38:B39"/>
    <mergeCell ref="D38:D39"/>
    <mergeCell ref="G38:H38"/>
    <mergeCell ref="A28:A31"/>
    <mergeCell ref="B28:B31"/>
    <mergeCell ref="G28:H28"/>
    <mergeCell ref="G30:H30"/>
    <mergeCell ref="C33:H33"/>
    <mergeCell ref="D40:D42"/>
    <mergeCell ref="B40:B42"/>
    <mergeCell ref="A40:A42"/>
    <mergeCell ref="G61:H61"/>
    <mergeCell ref="G62:H62"/>
    <mergeCell ref="G50:H50"/>
    <mergeCell ref="G51:H51"/>
    <mergeCell ref="F45:H45"/>
    <mergeCell ref="F46:H46"/>
    <mergeCell ref="F47:G47"/>
    <mergeCell ref="F48:H48"/>
    <mergeCell ref="G67:H67"/>
    <mergeCell ref="C52:H52"/>
    <mergeCell ref="G70:H70"/>
    <mergeCell ref="G71:H71"/>
    <mergeCell ref="G73:H73"/>
    <mergeCell ref="A63:A64"/>
    <mergeCell ref="B63:B64"/>
    <mergeCell ref="A65:A72"/>
    <mergeCell ref="B65:B72"/>
    <mergeCell ref="G65:H65"/>
    <mergeCell ref="G66:H66"/>
    <mergeCell ref="D66:D72"/>
    <mergeCell ref="A74:A75"/>
    <mergeCell ref="B74:B75"/>
    <mergeCell ref="A76:A77"/>
    <mergeCell ref="B76:B77"/>
    <mergeCell ref="D76:D77"/>
    <mergeCell ref="G76:H76"/>
    <mergeCell ref="D74:D75"/>
    <mergeCell ref="D78:D79"/>
    <mergeCell ref="G86:H86"/>
    <mergeCell ref="F83:H83"/>
    <mergeCell ref="G85:H85"/>
    <mergeCell ref="D92:D93"/>
    <mergeCell ref="G92:H92"/>
    <mergeCell ref="A94:A96"/>
    <mergeCell ref="B94:B96"/>
    <mergeCell ref="D94:D96"/>
    <mergeCell ref="G94:H94"/>
    <mergeCell ref="G110:H110"/>
    <mergeCell ref="B99:B100"/>
    <mergeCell ref="A99:A100"/>
    <mergeCell ref="B101:B103"/>
    <mergeCell ref="A101:A103"/>
    <mergeCell ref="C105:H105"/>
    <mergeCell ref="G106:H106"/>
    <mergeCell ref="G107:H107"/>
    <mergeCell ref="B106:B109"/>
    <mergeCell ref="A106:A109"/>
    <mergeCell ref="D99:D100"/>
    <mergeCell ref="F111:H111"/>
    <mergeCell ref="D101:D103"/>
    <mergeCell ref="G101:H101"/>
    <mergeCell ref="G104:H104"/>
    <mergeCell ref="A97:A98"/>
    <mergeCell ref="B97:B98"/>
    <mergeCell ref="D97:D98"/>
    <mergeCell ref="G97:H97"/>
    <mergeCell ref="G98:H98"/>
    <mergeCell ref="G99:H99"/>
    <mergeCell ref="F112:H112"/>
    <mergeCell ref="F113:G113"/>
    <mergeCell ref="F114:H114"/>
    <mergeCell ref="G116:H116"/>
    <mergeCell ref="G117:H117"/>
    <mergeCell ref="G118:H118"/>
    <mergeCell ref="G119:H119"/>
    <mergeCell ref="G120:H120"/>
    <mergeCell ref="D120:D121"/>
    <mergeCell ref="B120:B121"/>
    <mergeCell ref="A120:A121"/>
    <mergeCell ref="G124:H124"/>
    <mergeCell ref="G130:H130"/>
    <mergeCell ref="G131:H131"/>
    <mergeCell ref="B130:B131"/>
    <mergeCell ref="A130:A131"/>
    <mergeCell ref="A123:A125"/>
    <mergeCell ref="B123:B125"/>
    <mergeCell ref="D123:D125"/>
    <mergeCell ref="G123:H123"/>
    <mergeCell ref="C122:H122"/>
    <mergeCell ref="D126:D127"/>
    <mergeCell ref="E141:E142"/>
    <mergeCell ref="A134:A135"/>
    <mergeCell ref="B134:B135"/>
    <mergeCell ref="D134:D135"/>
    <mergeCell ref="G134:H134"/>
    <mergeCell ref="F141:F142"/>
    <mergeCell ref="G141:H142"/>
    <mergeCell ref="F136:H136"/>
    <mergeCell ref="F137:H137"/>
    <mergeCell ref="F138:G138"/>
    <mergeCell ref="F139:H139"/>
    <mergeCell ref="A175:A177"/>
    <mergeCell ref="B175:B177"/>
    <mergeCell ref="A169:A170"/>
    <mergeCell ref="B169:B170"/>
    <mergeCell ref="D169:D170"/>
    <mergeCell ref="A171:A173"/>
    <mergeCell ref="B171:B173"/>
    <mergeCell ref="D175:D177"/>
    <mergeCell ref="A141:A142"/>
    <mergeCell ref="B141:B142"/>
    <mergeCell ref="C141:C142"/>
    <mergeCell ref="D141:D142"/>
    <mergeCell ref="A147:A148"/>
    <mergeCell ref="B147:B148"/>
    <mergeCell ref="D147:D148"/>
    <mergeCell ref="D171:D173"/>
    <mergeCell ref="B155:B157"/>
    <mergeCell ref="D155:D157"/>
    <mergeCell ref="A152:A153"/>
    <mergeCell ref="B152:B153"/>
    <mergeCell ref="C174:H174"/>
    <mergeCell ref="F159:H159"/>
    <mergeCell ref="F160:H160"/>
    <mergeCell ref="F161:G161"/>
    <mergeCell ref="F162:H162"/>
    <mergeCell ref="G150:H150"/>
    <mergeCell ref="G152:H152"/>
    <mergeCell ref="G154:H154"/>
    <mergeCell ref="G155:H155"/>
    <mergeCell ref="G156:H156"/>
    <mergeCell ref="C149:H149"/>
    <mergeCell ref="G151:H151"/>
    <mergeCell ref="D152:D153"/>
    <mergeCell ref="A183:A184"/>
    <mergeCell ref="B183:B184"/>
    <mergeCell ref="D183:D184"/>
    <mergeCell ref="G183:H183"/>
    <mergeCell ref="G184:H184"/>
    <mergeCell ref="G192:H192"/>
    <mergeCell ref="G182:H182"/>
    <mergeCell ref="A181:A182"/>
    <mergeCell ref="B181:B182"/>
    <mergeCell ref="D181:D182"/>
    <mergeCell ref="A179:A180"/>
    <mergeCell ref="B179:B180"/>
    <mergeCell ref="D179:D180"/>
    <mergeCell ref="G193:H193"/>
    <mergeCell ref="G133:H133"/>
    <mergeCell ref="G186:H186"/>
    <mergeCell ref="F187:H187"/>
    <mergeCell ref="F188:H188"/>
    <mergeCell ref="F189:G189"/>
    <mergeCell ref="F190:H190"/>
    <mergeCell ref="G178:H178"/>
    <mergeCell ref="G179:H179"/>
    <mergeCell ref="G175:H175"/>
    <mergeCell ref="G176:H176"/>
    <mergeCell ref="G177:H177"/>
    <mergeCell ref="G169:H169"/>
    <mergeCell ref="G171:H171"/>
    <mergeCell ref="G172:H172"/>
    <mergeCell ref="G164:H164"/>
    <mergeCell ref="G165:H165"/>
    <mergeCell ref="G135:H135"/>
    <mergeCell ref="G158:H158"/>
    <mergeCell ref="G166:H166"/>
    <mergeCell ref="G181:H181"/>
    <mergeCell ref="G147:H147"/>
    <mergeCell ref="G143:H143"/>
  </mergeCells>
  <dataValidations count="12">
    <dataValidation type="list" allowBlank="1" showInputMessage="1" showErrorMessage="1" sqref="G120:H120" xr:uid="{456EC83B-48D7-46F4-B7EA-1F5CC97BFFA8}">
      <formula1>"0,1,2,3,4,5,6,7,8,9,10,11,12,13,14,15"</formula1>
    </dataValidation>
    <dataValidation type="list" allowBlank="1" showInputMessage="1" showErrorMessage="1" sqref="F34:F44 F5:F32 F53:F58 F60:F79" xr:uid="{F903F2F3-B775-40F2-8394-703A08E3078B}">
      <formula1>"Y, N"</formula1>
    </dataValidation>
    <dataValidation type="list" allowBlank="1" showInputMessage="1" showErrorMessage="1" sqref="F194 F150:F158 F106:F110 F129:F135 F87:F88 F92:F104 F118:F121 F123:F127 F145:F148 F166:F173 F175:F184 F186" xr:uid="{34E5E2A8-C890-4A4D-B1B7-6E140E41AD65}">
      <formula1>"Y,N"</formula1>
    </dataValidation>
    <dataValidation type="list" allowBlank="1" showInputMessage="1" showErrorMessage="1" sqref="G92:H92 G93 G73:H73 G74:G75 G8:H8 G26:H28 G30:H30 G34:H35 G25 G108:G109 G9:G12 G97:H99 G77:G79 G13:H17 H67 G70:H71 G53:H54 G43:G44 G173 G146 G76:H76 G169:H169 G170 G167 G175:H178 G180 G123:H124 G95:G96 G58:H58 G94:H94 G171:H172 G157 G19:H24 H38 H40 G55:G57 G63:G68 G60:H62 G155:H156 G158:H158 G32:H32 G36:G41 G104:H104 G106:H107 G125 G126:H126 G130:H131 G148 G152:H152 G153 G183:H184 G186:H186" xr:uid="{C9E568DA-BFA7-40C3-B051-C469BDDCA764}">
      <formula1>"0,1"</formula1>
    </dataValidation>
    <dataValidation type="list" allowBlank="1" showInputMessage="1" showErrorMessage="1" sqref="G18:H18 G101:H101 G42 G147:H147 G181:H182 G110:H110 G121 G135:H135 G132:H133 G29 G31 G100 G102:G103 G168" xr:uid="{902FE538-919F-4847-AC30-B75883C62425}">
      <formula1>"0,1,2"</formula1>
    </dataValidation>
    <dataValidation type="list" allowBlank="1" showInputMessage="1" showErrorMessage="1" sqref="G129:H129 G134:H134 G179:H179 G88 G127:H127 G145:H145" xr:uid="{5D74582D-5AC8-4CDF-9A94-732826FF7B28}">
      <formula1>"0,1,2,3"</formula1>
    </dataValidation>
    <dataValidation type="list" allowBlank="1" showInputMessage="1" showErrorMessage="1" sqref="G194" xr:uid="{A86825FF-B0E5-4A50-9676-B3D999F18F8B}">
      <formula1>"0,1,2,3,4,5,6,7,8,9,10"</formula1>
    </dataValidation>
    <dataValidation type="list" allowBlank="1" showInputMessage="1" showErrorMessage="1" sqref="G119:H119" xr:uid="{1D1DC4A3-F21A-472F-A702-1593EEC0EE60}">
      <formula1>"0,1,2,3,4,5,6"</formula1>
    </dataValidation>
    <dataValidation type="list" allowBlank="1" showInputMessage="1" showErrorMessage="1" sqref="E119" xr:uid="{1F1759DF-4281-454B-B806-2373F0BE819B}">
      <formula1>"2,3"</formula1>
    </dataValidation>
    <dataValidation type="list" allowBlank="1" showInputMessage="1" showErrorMessage="1" sqref="G154:H154 G150:H151" xr:uid="{200E3FEB-FE86-4F8D-B32F-745451AC457C}">
      <formula1>"0,1,"</formula1>
    </dataValidation>
    <dataValidation type="list" allowBlank="1" showInputMessage="1" showErrorMessage="1" sqref="G69" xr:uid="{42F6341C-2235-4F2A-A4F8-7828E5FF401B}">
      <formula1>"0,2,3"</formula1>
    </dataValidation>
    <dataValidation type="list" allowBlank="1" showInputMessage="1" showErrorMessage="1" sqref="G72" xr:uid="{D955DAD9-31A6-4D0D-80B9-1ACB1A3076EF}">
      <formula1>"0,2"</formula1>
    </dataValidation>
  </dataValidations>
  <pageMargins left="0.7" right="0.7" top="0.75" bottom="0.75" header="0.3" footer="0.3"/>
  <pageSetup paperSize="9" scale="41" orientation="portrait" r:id="rId1"/>
  <rowBreaks count="4" manualBreakCount="4">
    <brk id="39" max="5" man="1"/>
    <brk id="49" max="5" man="1"/>
    <brk id="119" max="5" man="1"/>
    <brk id="162" max="7"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DB198-E7A6-4611-B50D-1A031CBBF8DF}">
  <sheetPr codeName="Sheet3"/>
  <dimension ref="A1:F12"/>
  <sheetViews>
    <sheetView view="pageBreakPreview" zoomScaleNormal="85" zoomScaleSheetLayoutView="100" zoomScalePageLayoutView="70" workbookViewId="0"/>
  </sheetViews>
  <sheetFormatPr defaultRowHeight="15"/>
  <cols>
    <col min="1" max="1" width="32.85546875" bestFit="1" customWidth="1"/>
    <col min="2" max="2" width="18.42578125" bestFit="1" customWidth="1"/>
    <col min="3" max="3" width="17.28515625" bestFit="1" customWidth="1"/>
    <col min="4" max="4" width="20.7109375" bestFit="1" customWidth="1"/>
    <col min="5" max="5" width="19.5703125" bestFit="1" customWidth="1"/>
    <col min="6" max="6" width="25.28515625" bestFit="1" customWidth="1"/>
  </cols>
  <sheetData>
    <row r="1" spans="1:6">
      <c r="A1" s="2"/>
      <c r="B1" s="3"/>
      <c r="C1" s="3"/>
      <c r="D1" s="3"/>
      <c r="E1" s="1"/>
      <c r="F1" s="3"/>
    </row>
    <row r="2" spans="1:6">
      <c r="A2" s="4"/>
      <c r="B2" s="4"/>
      <c r="C2" s="4"/>
      <c r="D2" s="4"/>
      <c r="E2" s="5"/>
      <c r="F2" s="4"/>
    </row>
    <row r="3" spans="1:6" ht="26.25">
      <c r="A3" s="6" t="s">
        <v>81</v>
      </c>
      <c r="B3" s="7" t="s">
        <v>82</v>
      </c>
      <c r="C3" s="8" t="s">
        <v>83</v>
      </c>
      <c r="D3" s="7" t="s">
        <v>84</v>
      </c>
      <c r="E3" s="7" t="s">
        <v>85</v>
      </c>
      <c r="F3" s="7" t="s">
        <v>86</v>
      </c>
    </row>
    <row r="4" spans="1:6" ht="25.5">
      <c r="A4" s="9" t="str">
        <f>'[1]Credit Checklist'!A5</f>
        <v>Integrated Design &amp; Construction Management (IDCM)</v>
      </c>
      <c r="B4" s="10">
        <f>'Credit Checklist'!F45</f>
        <v>24</v>
      </c>
      <c r="C4" s="11" t="str">
        <f>IF('Credit Checklist'!F46=" "," ",'Credit Checklist'!F46&amp;"+"&amp;'Credit Checklist'!F47&amp;"B")</f>
        <v>0+0B</v>
      </c>
      <c r="D4" s="12">
        <f>'Credit Checklist'!F48</f>
        <v>0</v>
      </c>
      <c r="E4" s="19">
        <v>0.2</v>
      </c>
      <c r="F4" s="13">
        <f>D4*E4</f>
        <v>0</v>
      </c>
    </row>
    <row r="5" spans="1:6">
      <c r="A5" s="9" t="str">
        <f>'[1]Credit Checklist'!A54</f>
        <v>Sustainable Site (SS)</v>
      </c>
      <c r="B5" s="10">
        <f>'Credit Checklist'!F80</f>
        <v>13</v>
      </c>
      <c r="C5" s="11" t="str">
        <f>IF('Credit Checklist'!F81=" "," ",'Credit Checklist'!F81&amp;"+"&amp;'Credit Checklist'!F82&amp;"B")</f>
        <v>0+0B</v>
      </c>
      <c r="D5" s="12">
        <f>'Credit Checklist'!F83</f>
        <v>0</v>
      </c>
      <c r="E5" s="19">
        <v>0.1</v>
      </c>
      <c r="F5" s="13">
        <f t="shared" ref="F4:F9" si="0">D5*E5</f>
        <v>0</v>
      </c>
    </row>
    <row r="6" spans="1:6">
      <c r="A6" s="9" t="str">
        <f>'[1]Credit Checklist'!A99</f>
        <v>Materials and Waste (MW)</v>
      </c>
      <c r="B6" s="10">
        <f>'Credit Checklist'!F111</f>
        <v>12</v>
      </c>
      <c r="C6" s="11" t="str">
        <f>IF('Credit Checklist'!F112=" "," ",'Credit Checklist'!F112&amp;"+"&amp;'Credit Checklist'!F113&amp;"B")</f>
        <v>0+0B</v>
      </c>
      <c r="D6" s="12">
        <f>'Credit Checklist'!F114</f>
        <v>0</v>
      </c>
      <c r="E6" s="19">
        <v>0.1</v>
      </c>
      <c r="F6" s="13">
        <f t="shared" si="0"/>
        <v>0</v>
      </c>
    </row>
    <row r="7" spans="1:6">
      <c r="A7" s="9" t="str">
        <f>'[1]Credit Checklist'!A140</f>
        <v>Energy Use (EU)</v>
      </c>
      <c r="B7" s="10">
        <f>'Credit Checklist'!F136</f>
        <v>35</v>
      </c>
      <c r="C7" s="11" t="str">
        <f>IF('Credit Checklist'!F137=" "," ",'Credit Checklist'!F137&amp;"+"&amp;'Credit Checklist'!F138&amp;"B")</f>
        <v>0+0B</v>
      </c>
      <c r="D7" s="12">
        <f>'Credit Checklist'!F139</f>
        <v>0</v>
      </c>
      <c r="E7" s="19">
        <v>0.4</v>
      </c>
      <c r="F7" s="13">
        <f t="shared" si="0"/>
        <v>0</v>
      </c>
    </row>
    <row r="8" spans="1:6">
      <c r="A8" s="9" t="str">
        <f>'[1]Credit Checklist'!A164</f>
        <v>Water Use (WU)</v>
      </c>
      <c r="B8" s="10">
        <f>'Credit Checklist'!F159</f>
        <v>12</v>
      </c>
      <c r="C8" s="11" t="str">
        <f>IF('Credit Checklist'!F160=" "," ",'Credit Checklist'!F160&amp;"+"&amp;'Credit Checklist'!F160&amp;"B")</f>
        <v>0+0B</v>
      </c>
      <c r="D8" s="12">
        <f>'Credit Checklist'!F162</f>
        <v>0</v>
      </c>
      <c r="E8" s="19">
        <v>0.1</v>
      </c>
      <c r="F8" s="13">
        <f t="shared" si="0"/>
        <v>0</v>
      </c>
    </row>
    <row r="9" spans="1:6">
      <c r="A9" s="9" t="str">
        <f>'[1]Credit Checklist'!A185</f>
        <v>Health and Wellbeing (HWB)</v>
      </c>
      <c r="B9" s="10">
        <f>'Credit Checklist'!F187</f>
        <v>15</v>
      </c>
      <c r="C9" s="11" t="str">
        <f>IF('Credit Checklist'!F188=" "," ",'Credit Checklist'!F188&amp;"+"&amp;'Credit Checklist'!F189&amp;"B")</f>
        <v>0+0B</v>
      </c>
      <c r="D9" s="12">
        <f>'Credit Checklist'!F190</f>
        <v>0</v>
      </c>
      <c r="E9" s="19">
        <v>0.1</v>
      </c>
      <c r="F9" s="13">
        <f t="shared" si="0"/>
        <v>0</v>
      </c>
    </row>
    <row r="10" spans="1:6">
      <c r="A10" s="9" t="str">
        <f>'[1]Credit Checklist'!A219</f>
        <v>Innovations and Additions (IA)</v>
      </c>
      <c r="B10" s="14"/>
      <c r="C10" s="11" t="str">
        <f>IF('Credit Checklist'!G194=0, " ", 'Credit Checklist'!G194&amp;"B")</f>
        <v xml:space="preserve"> </v>
      </c>
      <c r="D10" s="14"/>
      <c r="E10" s="15"/>
      <c r="F10" s="16" t="str">
        <f>IF(C10=" ", " ", C10/100)</f>
        <v xml:space="preserve"> </v>
      </c>
    </row>
    <row r="11" spans="1:6" ht="20.25">
      <c r="A11" s="162" t="s">
        <v>87</v>
      </c>
      <c r="B11" s="163"/>
      <c r="C11" s="163"/>
      <c r="D11" s="163"/>
      <c r="E11" s="164"/>
      <c r="F11" s="17" t="str">
        <f>IF(SUM(F4:F10)=0, "", SUM(F4:F10))</f>
        <v/>
      </c>
    </row>
    <row r="12" spans="1:6" ht="54.75" customHeight="1">
      <c r="A12" s="162" t="s">
        <v>88</v>
      </c>
      <c r="B12" s="163"/>
      <c r="C12" s="163"/>
      <c r="D12" s="163"/>
      <c r="E12" s="164"/>
      <c r="F12" s="18" t="str">
        <f>IF(AND(D7&gt;=0.7,F11&gt;=0.75),"Platinum",IF(AND(D7&gt;=0.6,F11&gt;=0.65),"Gold",IF(AND(D7&gt;=0.5,F11&gt;=0.55),"Silver",IF(AND(D7&gt;=0.4,F11&gt;=0.4),"Bronze",IF(F11="","","Prerequisite Achieved")))))</f>
        <v/>
      </c>
    </row>
  </sheetData>
  <sheetProtection algorithmName="SHA-512" hashValue="GEvp7C1yZlpTcuSoTwnFfqxLExnfLKX2/yBCjBubO1TohfhKjYbhy+v/ifhyDzUpu6UqhJpu66lBGExbYPCgQg==" saltValue="SNWl5dnJXemFp+Cz19W3bg==" spinCount="100000" sheet="1" objects="1" scenarios="1"/>
  <mergeCells count="2">
    <mergeCell ref="A11:E11"/>
    <mergeCell ref="A12:E12"/>
  </mergeCells>
  <conditionalFormatting sqref="F11">
    <cfRule type="cellIs" dxfId="8" priority="9" operator="lessThan">
      <formula>0.4</formula>
    </cfRule>
  </conditionalFormatting>
  <conditionalFormatting sqref="F12">
    <cfRule type="containsText" dxfId="7" priority="3" operator="containsText" text="Prerequisite Achieved">
      <formula>NOT(ISERROR(SEARCH("Prerequisite Achieved",F12)))</formula>
    </cfRule>
    <cfRule type="containsText" dxfId="6" priority="4" operator="containsText" text="Platinum">
      <formula>NOT(ISERROR(SEARCH("Platinum",F12)))</formula>
    </cfRule>
    <cfRule type="containsText" dxfId="5" priority="5" operator="containsText" text="Gold">
      <formula>NOT(ISERROR(SEARCH("Gold",F12)))</formula>
    </cfRule>
    <cfRule type="containsText" dxfId="4" priority="6" operator="containsText" text="Silver">
      <formula>NOT(ISERROR(SEARCH("Silver",F12)))</formula>
    </cfRule>
    <cfRule type="containsText" dxfId="3" priority="7" operator="containsText" text="Bronze">
      <formula>NOT(ISERROR(SEARCH("Bronze",F12)))</formula>
    </cfRule>
    <cfRule type="containsText" dxfId="2" priority="8" operator="containsText" text="Certified">
      <formula>NOT(ISERROR(SEARCH("Certified",F12)))</formula>
    </cfRule>
  </conditionalFormatting>
  <conditionalFormatting sqref="D4:D9">
    <cfRule type="cellIs" dxfId="1" priority="1" operator="lessThan">
      <formula>0.2</formula>
    </cfRule>
    <cfRule type="cellIs" dxfId="0" priority="2" operator="lessThan">
      <formula>0.2</formula>
    </cfRule>
  </conditionalFormatting>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3EC63-0FD2-4102-A2FF-24E94E49A55E}">
  <sheetPr codeName="Sheet4"/>
  <dimension ref="A1:AT39"/>
  <sheetViews>
    <sheetView topLeftCell="U1" workbookViewId="0">
      <selection activeCell="AD29" sqref="AD29"/>
    </sheetView>
  </sheetViews>
  <sheetFormatPr defaultRowHeight="12.75"/>
  <cols>
    <col min="1" max="1" width="12.7109375" style="44" bestFit="1" customWidth="1"/>
    <col min="2" max="2" width="11" style="45" bestFit="1" customWidth="1"/>
    <col min="3" max="3" width="14.85546875" style="45" bestFit="1" customWidth="1"/>
    <col min="4" max="5" width="9.140625" style="45"/>
    <col min="6" max="17" width="8.7109375" style="45" customWidth="1"/>
    <col min="18" max="19" width="9.140625" style="45"/>
    <col min="20" max="21" width="8.7109375" style="45" customWidth="1"/>
    <col min="22" max="22" width="9.140625" style="44"/>
    <col min="23" max="28" width="9.140625" style="45"/>
    <col min="29" max="29" width="9.140625" style="44"/>
    <col min="30" max="30" width="20.85546875" style="44" bestFit="1" customWidth="1"/>
    <col min="31" max="31" width="9.140625" style="44"/>
    <col min="32" max="32" width="23.7109375" style="44" bestFit="1" customWidth="1"/>
    <col min="33" max="33" width="9.140625" style="44"/>
    <col min="34" max="34" width="16.28515625" style="47" bestFit="1" customWidth="1"/>
    <col min="35" max="35" width="16.140625" style="47" bestFit="1" customWidth="1"/>
    <col min="36" max="16384" width="9.140625" style="44"/>
  </cols>
  <sheetData>
    <row r="1" spans="1:42" s="41" customFormat="1" ht="15.75" customHeight="1">
      <c r="A1" s="41" t="s">
        <v>352</v>
      </c>
      <c r="B1" s="42" t="s">
        <v>353</v>
      </c>
      <c r="C1" s="42" t="s">
        <v>354</v>
      </c>
      <c r="D1" s="42" t="s">
        <v>355</v>
      </c>
      <c r="E1" s="42" t="s">
        <v>356</v>
      </c>
      <c r="F1" s="42" t="s">
        <v>357</v>
      </c>
      <c r="G1" s="42" t="s">
        <v>358</v>
      </c>
      <c r="H1" s="42" t="s">
        <v>359</v>
      </c>
      <c r="I1" s="42" t="s">
        <v>360</v>
      </c>
      <c r="J1" s="42" t="s">
        <v>361</v>
      </c>
      <c r="K1" s="42" t="s">
        <v>362</v>
      </c>
      <c r="L1" s="42" t="s">
        <v>363</v>
      </c>
      <c r="M1" s="42" t="s">
        <v>364</v>
      </c>
      <c r="N1" s="42" t="s">
        <v>365</v>
      </c>
      <c r="O1" s="42" t="s">
        <v>366</v>
      </c>
      <c r="P1" s="42" t="s">
        <v>367</v>
      </c>
      <c r="Q1" s="42" t="s">
        <v>368</v>
      </c>
      <c r="R1" s="42" t="s">
        <v>369</v>
      </c>
      <c r="S1" s="42" t="s">
        <v>370</v>
      </c>
      <c r="T1" s="42" t="s">
        <v>371</v>
      </c>
      <c r="U1" s="42" t="s">
        <v>372</v>
      </c>
      <c r="W1" s="42" t="s">
        <v>373</v>
      </c>
      <c r="X1" s="42" t="s">
        <v>374</v>
      </c>
      <c r="Y1" s="42" t="s">
        <v>375</v>
      </c>
      <c r="Z1" s="42" t="s">
        <v>376</v>
      </c>
      <c r="AA1" s="42" t="s">
        <v>377</v>
      </c>
      <c r="AB1" s="42">
        <v>0</v>
      </c>
      <c r="AD1" s="21" t="s">
        <v>378</v>
      </c>
      <c r="AF1" s="41" t="s">
        <v>379</v>
      </c>
      <c r="AH1" s="43" t="s">
        <v>380</v>
      </c>
      <c r="AI1" s="43"/>
      <c r="AN1" s="41" t="s">
        <v>381</v>
      </c>
    </row>
    <row r="2" spans="1:42">
      <c r="B2" s="45" t="s">
        <v>382</v>
      </c>
      <c r="C2" s="45" t="s">
        <v>383</v>
      </c>
      <c r="D2" s="45" t="s">
        <v>384</v>
      </c>
      <c r="E2" s="46"/>
      <c r="F2" s="45" t="s">
        <v>385</v>
      </c>
      <c r="G2" s="45" t="s">
        <v>385</v>
      </c>
      <c r="H2" s="45" t="s">
        <v>386</v>
      </c>
      <c r="I2" s="45" t="s">
        <v>386</v>
      </c>
      <c r="J2" s="45" t="s">
        <v>386</v>
      </c>
      <c r="K2" s="45" t="s">
        <v>386</v>
      </c>
      <c r="L2" s="45" t="s">
        <v>386</v>
      </c>
      <c r="M2" s="45" t="s">
        <v>386</v>
      </c>
      <c r="N2" s="45" t="s">
        <v>386</v>
      </c>
      <c r="O2" s="45" t="s">
        <v>386</v>
      </c>
      <c r="P2" s="45" t="s">
        <v>386</v>
      </c>
      <c r="Q2" s="45" t="s">
        <v>386</v>
      </c>
      <c r="R2" s="45" t="s">
        <v>386</v>
      </c>
      <c r="S2" s="45" t="s">
        <v>386</v>
      </c>
      <c r="T2" s="45" t="s">
        <v>386</v>
      </c>
      <c r="U2" s="45" t="s">
        <v>386</v>
      </c>
      <c r="W2" s="45" t="s">
        <v>386</v>
      </c>
      <c r="X2" s="45" t="s">
        <v>386</v>
      </c>
      <c r="Y2" s="45" t="s">
        <v>386</v>
      </c>
      <c r="Z2" s="45" t="s">
        <v>386</v>
      </c>
      <c r="AA2" s="45" t="s">
        <v>386</v>
      </c>
      <c r="AB2" s="45" t="s">
        <v>386</v>
      </c>
      <c r="AH2" s="47">
        <f>'Summary (NDC1.0)'!F29</f>
        <v>0</v>
      </c>
      <c r="AI2" s="47">
        <f>'Summary (NDC1.0)'!F30</f>
        <v>0</v>
      </c>
      <c r="AJ2" s="44">
        <f>RANK(AH2,$AH$2:$AI$4)</f>
        <v>1</v>
      </c>
      <c r="AK2" s="44">
        <f t="shared" ref="AJ2:AK4" si="0">RANK(AI2,$AH$2:$AI$4)</f>
        <v>1</v>
      </c>
      <c r="AL2" s="44">
        <f>AJ2-AK2</f>
        <v>0</v>
      </c>
      <c r="AN2" s="44" t="e">
        <f>'Summary (NDC1.0)'!#REF!</f>
        <v>#REF!</v>
      </c>
      <c r="AO2" s="44" t="e">
        <f>'Summary (NDC1.0)'!#REF!</f>
        <v>#REF!</v>
      </c>
      <c r="AP2" s="44" t="e">
        <f>IF(AND(AN2&lt;&gt;0,AO2&gt;AN2),1,0)</f>
        <v>#REF!</v>
      </c>
    </row>
    <row r="3" spans="1:42">
      <c r="B3" s="45" t="s">
        <v>387</v>
      </c>
      <c r="C3" s="45" t="s">
        <v>388</v>
      </c>
      <c r="D3" s="45" t="s">
        <v>389</v>
      </c>
      <c r="E3" s="45" t="s">
        <v>390</v>
      </c>
      <c r="F3" s="45" t="s">
        <v>386</v>
      </c>
      <c r="G3" s="45" t="s">
        <v>386</v>
      </c>
      <c r="H3" s="45" t="s">
        <v>391</v>
      </c>
      <c r="I3" s="45" t="s">
        <v>391</v>
      </c>
      <c r="J3" s="45" t="s">
        <v>391</v>
      </c>
      <c r="K3" s="45" t="s">
        <v>391</v>
      </c>
      <c r="L3" s="45" t="s">
        <v>391</v>
      </c>
      <c r="M3" s="45" t="s">
        <v>391</v>
      </c>
      <c r="N3" s="45" t="s">
        <v>391</v>
      </c>
      <c r="O3" s="45" t="s">
        <v>391</v>
      </c>
      <c r="P3" s="45" t="s">
        <v>391</v>
      </c>
      <c r="Q3" s="45" t="s">
        <v>391</v>
      </c>
      <c r="R3" s="45" t="s">
        <v>391</v>
      </c>
      <c r="S3" s="45" t="s">
        <v>391</v>
      </c>
      <c r="T3" s="45" t="s">
        <v>391</v>
      </c>
      <c r="U3" s="45" t="s">
        <v>391</v>
      </c>
      <c r="W3" s="45">
        <v>1</v>
      </c>
      <c r="X3" s="45">
        <v>2</v>
      </c>
      <c r="Y3" s="45">
        <v>3</v>
      </c>
      <c r="Z3" s="45">
        <v>5</v>
      </c>
      <c r="AA3" s="45">
        <v>15</v>
      </c>
      <c r="AB3" s="45">
        <v>6</v>
      </c>
      <c r="AD3" s="44" t="s">
        <v>392</v>
      </c>
      <c r="AF3" s="44" t="s">
        <v>393</v>
      </c>
      <c r="AH3" s="47">
        <f>'Summary (NDC1.0)'!F35</f>
        <v>0</v>
      </c>
      <c r="AI3" s="47">
        <f>'Summary (NDC1.0)'!F36</f>
        <v>0</v>
      </c>
      <c r="AJ3" s="44">
        <f t="shared" si="0"/>
        <v>1</v>
      </c>
      <c r="AK3" s="44">
        <f t="shared" si="0"/>
        <v>1</v>
      </c>
      <c r="AL3" s="44">
        <f t="shared" ref="AL3:AL4" si="1">AJ3-AK3</f>
        <v>0</v>
      </c>
      <c r="AN3" s="44" t="e">
        <f>'Summary (NDC1.0)'!#REF!</f>
        <v>#REF!</v>
      </c>
      <c r="AO3" s="44" t="e">
        <f>'Summary (NDC1.0)'!#REF!</f>
        <v>#REF!</v>
      </c>
      <c r="AP3" s="44" t="e">
        <f t="shared" ref="AP3:AP5" si="2">IF(AND(AN3&lt;&gt;0,AO3&gt;AN3),1,0)</f>
        <v>#REF!</v>
      </c>
    </row>
    <row r="4" spans="1:42">
      <c r="B4" s="45" t="s">
        <v>394</v>
      </c>
      <c r="C4" s="45" t="s">
        <v>395</v>
      </c>
      <c r="D4" s="45" t="s">
        <v>396</v>
      </c>
      <c r="E4" s="45" t="s">
        <v>397</v>
      </c>
      <c r="G4" s="45">
        <v>0</v>
      </c>
      <c r="H4" s="45">
        <v>1</v>
      </c>
      <c r="I4" s="45">
        <v>1</v>
      </c>
      <c r="J4" s="45">
        <v>2</v>
      </c>
      <c r="K4" s="45">
        <v>2</v>
      </c>
      <c r="L4" s="45">
        <v>3</v>
      </c>
      <c r="M4" s="45">
        <v>3</v>
      </c>
      <c r="N4" s="45">
        <v>5</v>
      </c>
      <c r="O4" s="45">
        <v>5</v>
      </c>
      <c r="P4" s="45">
        <v>15</v>
      </c>
      <c r="Q4" s="45">
        <v>15</v>
      </c>
      <c r="R4" s="45" t="s">
        <v>25</v>
      </c>
      <c r="S4" s="45" t="s">
        <v>25</v>
      </c>
      <c r="T4" s="45">
        <v>6</v>
      </c>
      <c r="U4" s="45">
        <v>6</v>
      </c>
      <c r="X4" s="45">
        <v>1</v>
      </c>
      <c r="Y4" s="45">
        <v>2</v>
      </c>
      <c r="Z4" s="45">
        <v>4</v>
      </c>
      <c r="AA4" s="45">
        <v>14</v>
      </c>
      <c r="AB4" s="45">
        <v>5</v>
      </c>
      <c r="AF4" s="44" t="s">
        <v>398</v>
      </c>
      <c r="AH4" s="47">
        <f>'Summary (NDC1.0)'!F41</f>
        <v>0</v>
      </c>
      <c r="AI4" s="47">
        <f>'Summary (NDC1.0)'!F42</f>
        <v>0</v>
      </c>
      <c r="AJ4" s="44">
        <f t="shared" si="0"/>
        <v>1</v>
      </c>
      <c r="AK4" s="44">
        <f t="shared" si="0"/>
        <v>1</v>
      </c>
      <c r="AL4" s="44">
        <f t="shared" si="1"/>
        <v>0</v>
      </c>
      <c r="AN4" s="44" t="e">
        <f>'Summary (NDC1.0)'!#REF!</f>
        <v>#REF!</v>
      </c>
      <c r="AO4" s="44" t="e">
        <f>'Summary (NDC1.0)'!#REF!</f>
        <v>#REF!</v>
      </c>
      <c r="AP4" s="44" t="e">
        <f t="shared" si="2"/>
        <v>#REF!</v>
      </c>
    </row>
    <row r="5" spans="1:42">
      <c r="B5" s="45" t="s">
        <v>399</v>
      </c>
      <c r="C5" s="45" t="s">
        <v>400</v>
      </c>
      <c r="D5" s="45" t="s">
        <v>401</v>
      </c>
      <c r="I5" s="45">
        <v>0</v>
      </c>
      <c r="J5" s="45">
        <v>1</v>
      </c>
      <c r="K5" s="45">
        <v>1</v>
      </c>
      <c r="L5" s="45">
        <v>2</v>
      </c>
      <c r="M5" s="45">
        <v>2</v>
      </c>
      <c r="N5" s="45">
        <v>4</v>
      </c>
      <c r="O5" s="45">
        <v>4</v>
      </c>
      <c r="P5" s="45">
        <v>14</v>
      </c>
      <c r="Q5" s="45">
        <v>14</v>
      </c>
      <c r="S5" s="45">
        <v>0</v>
      </c>
      <c r="T5" s="45">
        <v>5</v>
      </c>
      <c r="U5" s="45">
        <v>5</v>
      </c>
      <c r="Y5" s="45">
        <v>1</v>
      </c>
      <c r="Z5" s="45">
        <v>3</v>
      </c>
      <c r="AA5" s="45">
        <v>13</v>
      </c>
      <c r="AB5" s="45">
        <v>4</v>
      </c>
      <c r="AL5" s="44">
        <f>SUM(AL2:AL4)</f>
        <v>0</v>
      </c>
      <c r="AN5" s="44" t="e">
        <f>'Summary (NDC1.0)'!#REF!</f>
        <v>#REF!</v>
      </c>
      <c r="AO5" s="44" t="e">
        <f>'Summary (NDC1.0)'!#REF!</f>
        <v>#REF!</v>
      </c>
      <c r="AP5" s="44" t="e">
        <f t="shared" si="2"/>
        <v>#REF!</v>
      </c>
    </row>
    <row r="6" spans="1:42">
      <c r="B6" s="45" t="s">
        <v>402</v>
      </c>
      <c r="C6" s="45" t="s">
        <v>403</v>
      </c>
      <c r="K6" s="45">
        <v>0</v>
      </c>
      <c r="L6" s="45">
        <v>1</v>
      </c>
      <c r="M6" s="45">
        <v>1</v>
      </c>
      <c r="N6" s="45">
        <v>3</v>
      </c>
      <c r="O6" s="45">
        <v>3</v>
      </c>
      <c r="P6" s="45">
        <v>13</v>
      </c>
      <c r="Q6" s="45">
        <v>13</v>
      </c>
      <c r="T6" s="45">
        <v>4</v>
      </c>
      <c r="U6" s="45">
        <v>4</v>
      </c>
      <c r="Z6" s="45">
        <v>2</v>
      </c>
      <c r="AA6" s="45">
        <v>12</v>
      </c>
      <c r="AB6" s="45">
        <v>3</v>
      </c>
      <c r="AP6" s="44" t="e">
        <f>SUM(AP2:AP5)</f>
        <v>#REF!</v>
      </c>
    </row>
    <row r="7" spans="1:42">
      <c r="B7" s="45" t="s">
        <v>404</v>
      </c>
      <c r="C7" s="45" t="s">
        <v>405</v>
      </c>
      <c r="M7" s="45">
        <v>0</v>
      </c>
      <c r="N7" s="45">
        <v>2</v>
      </c>
      <c r="O7" s="45">
        <v>2</v>
      </c>
      <c r="P7" s="45">
        <v>12</v>
      </c>
      <c r="Q7" s="45">
        <v>12</v>
      </c>
      <c r="T7" s="45">
        <v>3</v>
      </c>
      <c r="U7" s="45">
        <v>3</v>
      </c>
      <c r="Z7" s="45">
        <v>1</v>
      </c>
      <c r="AA7" s="45">
        <v>11</v>
      </c>
      <c r="AB7" s="45">
        <v>2</v>
      </c>
    </row>
    <row r="8" spans="1:42">
      <c r="B8" s="45" t="s">
        <v>406</v>
      </c>
      <c r="C8" s="45" t="s">
        <v>407</v>
      </c>
      <c r="N8" s="45">
        <v>1</v>
      </c>
      <c r="O8" s="45">
        <v>1</v>
      </c>
      <c r="P8" s="45">
        <v>11</v>
      </c>
      <c r="Q8" s="45">
        <v>11</v>
      </c>
      <c r="T8" s="45">
        <v>2</v>
      </c>
      <c r="U8" s="45">
        <v>2</v>
      </c>
      <c r="AA8" s="45">
        <v>10</v>
      </c>
      <c r="AB8" s="45">
        <v>1</v>
      </c>
    </row>
    <row r="9" spans="1:42">
      <c r="C9" s="45" t="s">
        <v>408</v>
      </c>
      <c r="O9" s="45">
        <v>0</v>
      </c>
      <c r="P9" s="45">
        <v>10</v>
      </c>
      <c r="Q9" s="45">
        <v>10</v>
      </c>
      <c r="T9" s="45">
        <v>1</v>
      </c>
      <c r="U9" s="45">
        <v>1</v>
      </c>
      <c r="AA9" s="45">
        <v>9</v>
      </c>
    </row>
    <row r="10" spans="1:42">
      <c r="P10" s="45">
        <v>9</v>
      </c>
      <c r="Q10" s="45">
        <v>9</v>
      </c>
      <c r="U10" s="45">
        <v>0</v>
      </c>
      <c r="AA10" s="45">
        <v>8</v>
      </c>
    </row>
    <row r="11" spans="1:42">
      <c r="P11" s="45">
        <v>8</v>
      </c>
      <c r="Q11" s="45">
        <v>8</v>
      </c>
      <c r="AA11" s="45">
        <v>7</v>
      </c>
    </row>
    <row r="12" spans="1:42">
      <c r="P12" s="45">
        <v>7</v>
      </c>
      <c r="Q12" s="45">
        <v>7</v>
      </c>
      <c r="AA12" s="45">
        <v>6</v>
      </c>
    </row>
    <row r="13" spans="1:42">
      <c r="P13" s="45">
        <v>6</v>
      </c>
      <c r="Q13" s="45">
        <v>6</v>
      </c>
      <c r="AA13" s="45">
        <v>5</v>
      </c>
    </row>
    <row r="14" spans="1:42">
      <c r="P14" s="45">
        <v>5</v>
      </c>
      <c r="Q14" s="45">
        <v>5</v>
      </c>
      <c r="AA14" s="45">
        <v>4</v>
      </c>
    </row>
    <row r="15" spans="1:42">
      <c r="P15" s="45">
        <v>4</v>
      </c>
      <c r="Q15" s="45">
        <v>4</v>
      </c>
      <c r="AA15" s="45">
        <v>3</v>
      </c>
    </row>
    <row r="16" spans="1:42">
      <c r="P16" s="45">
        <v>3</v>
      </c>
      <c r="Q16" s="45">
        <v>3</v>
      </c>
      <c r="AA16" s="45">
        <v>2</v>
      </c>
    </row>
    <row r="17" spans="2:27">
      <c r="B17" s="44"/>
      <c r="C17" s="44"/>
      <c r="D17" s="44"/>
      <c r="F17" s="44"/>
      <c r="G17" s="44"/>
      <c r="H17" s="44"/>
      <c r="I17" s="44"/>
      <c r="J17" s="44"/>
      <c r="K17" s="44"/>
      <c r="L17" s="44"/>
      <c r="M17" s="44"/>
      <c r="N17" s="44"/>
      <c r="O17" s="44"/>
      <c r="P17" s="45">
        <v>2</v>
      </c>
      <c r="Q17" s="45">
        <v>2</v>
      </c>
      <c r="R17" s="44"/>
      <c r="S17" s="44"/>
      <c r="T17" s="44"/>
      <c r="U17" s="44"/>
      <c r="AA17" s="45">
        <v>1</v>
      </c>
    </row>
    <row r="18" spans="2:27">
      <c r="B18" s="44"/>
      <c r="C18" s="44"/>
      <c r="D18" s="44"/>
      <c r="E18" s="44"/>
      <c r="F18" s="44"/>
      <c r="G18" s="44"/>
      <c r="H18" s="44"/>
      <c r="I18" s="44"/>
      <c r="J18" s="44"/>
      <c r="K18" s="44"/>
      <c r="L18" s="44"/>
      <c r="M18" s="44"/>
      <c r="N18" s="44"/>
      <c r="O18" s="44"/>
      <c r="P18" s="45">
        <v>1</v>
      </c>
      <c r="Q18" s="45">
        <v>1</v>
      </c>
      <c r="R18" s="44"/>
      <c r="S18" s="44"/>
      <c r="T18" s="44"/>
      <c r="U18" s="44"/>
    </row>
    <row r="19" spans="2:27">
      <c r="B19" s="44"/>
      <c r="C19" s="44"/>
      <c r="D19" s="44"/>
      <c r="E19" s="44"/>
      <c r="F19" s="44"/>
      <c r="G19" s="44"/>
      <c r="H19" s="44"/>
      <c r="I19" s="44"/>
      <c r="J19" s="44"/>
      <c r="K19" s="44"/>
      <c r="L19" s="44"/>
      <c r="M19" s="44"/>
      <c r="N19" s="44"/>
      <c r="O19" s="44"/>
      <c r="Q19" s="45">
        <v>0</v>
      </c>
      <c r="R19" s="44"/>
      <c r="S19" s="44"/>
      <c r="T19" s="44"/>
      <c r="U19" s="44"/>
    </row>
    <row r="20" spans="2:27">
      <c r="B20" s="44"/>
      <c r="C20" s="44"/>
      <c r="D20" s="44"/>
      <c r="E20" s="44"/>
      <c r="F20" s="44"/>
      <c r="G20" s="44"/>
      <c r="H20" s="44"/>
      <c r="I20" s="44"/>
      <c r="J20" s="44"/>
      <c r="K20" s="44"/>
      <c r="L20" s="44"/>
      <c r="M20" s="44"/>
      <c r="N20" s="44"/>
      <c r="O20" s="44"/>
      <c r="R20" s="44"/>
      <c r="S20" s="44"/>
      <c r="T20" s="44"/>
      <c r="U20" s="44"/>
    </row>
    <row r="21" spans="2:27">
      <c r="E21" s="44"/>
    </row>
    <row r="39" spans="3:46">
      <c r="C39" s="44"/>
      <c r="E39" s="44"/>
      <c r="G39" s="44"/>
      <c r="I39" s="44"/>
      <c r="K39" s="44"/>
      <c r="M39" s="44"/>
      <c r="O39" s="44"/>
      <c r="Q39" s="44"/>
      <c r="S39" s="44"/>
      <c r="U39" s="44"/>
      <c r="V39" s="45"/>
      <c r="W39" s="44"/>
      <c r="Y39" s="44"/>
      <c r="AA39" s="44"/>
      <c r="AD39" s="45"/>
      <c r="AF39" s="45"/>
      <c r="AH39" s="45"/>
      <c r="AI39" s="44"/>
      <c r="AJ39" s="45"/>
      <c r="AL39" s="45"/>
      <c r="AN39" s="45"/>
      <c r="AP39" s="45"/>
      <c r="AR39" s="45"/>
      <c r="AT39" s="4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Summary (NDC1.0)</vt:lpstr>
      <vt:lpstr>Credit Checklist</vt:lpstr>
      <vt:lpstr>Project Score Result</vt:lpstr>
      <vt:lpstr>Pull Down List</vt:lpstr>
      <vt:lpstr>'Credit Checklist'!Print_Area</vt:lpstr>
      <vt:lpstr>'Project Score Result'!Print_Area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Ho</dc:creator>
  <cp:lastModifiedBy>Leo Chan</cp:lastModifiedBy>
  <dcterms:created xsi:type="dcterms:W3CDTF">2020-04-28T06:59:06Z</dcterms:created>
  <dcterms:modified xsi:type="dcterms:W3CDTF">2021-11-02T09:41:20Z</dcterms:modified>
</cp:coreProperties>
</file>