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P:\Beam Society\BEAM Plus\BPlus EDC\Template\Credit Summary\"/>
    </mc:Choice>
  </mc:AlternateContent>
  <xr:revisionPtr revIDLastSave="0" documentId="13_ncr:1_{E0348994-3E55-49B0-9E26-FB56CA89ADA7}" xr6:coauthVersionLast="47" xr6:coauthVersionMax="47" xr10:uidLastSave="{00000000-0000-0000-0000-000000000000}"/>
  <bookViews>
    <workbookView xWindow="-120" yWindow="-120" windowWidth="29040" windowHeight="15840" xr2:uid="{1E736C5C-32D5-44FD-9F63-46D5542FA379}"/>
  </bookViews>
  <sheets>
    <sheet name="Detail (EDC V1.0)" sheetId="5" r:id="rId1"/>
    <sheet name="Credit Checklist" sheetId="1" r:id="rId2"/>
    <sheet name="Project Score Result" sheetId="2" r:id="rId3"/>
    <sheet name="Pull Down List" sheetId="4" state="hidden" r:id="rId4"/>
  </sheets>
  <externalReferences>
    <externalReference r:id="rId5"/>
  </externalReferences>
  <definedNames>
    <definedName name="_xlnm.Print_Area" localSheetId="1">'Credit Checklist'!$A$1:$H$212</definedName>
    <definedName name="_xlnm.Print_Area" localSheetId="0">'Detail (EDC V1.0)'!$A$1:$N$28</definedName>
    <definedName name="_xlnm.Print_Area" localSheetId="2">'Project Score Result'!$1:$13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7" i="1" l="1"/>
  <c r="F116" i="1"/>
  <c r="F155" i="1"/>
  <c r="F156" i="1"/>
  <c r="F177" i="1"/>
  <c r="F178" i="1"/>
  <c r="F179" i="1"/>
  <c r="F205" i="1"/>
  <c r="F203" i="1"/>
  <c r="F87" i="1"/>
  <c r="F57" i="1" l="1"/>
  <c r="A11" i="2"/>
  <c r="A10" i="2"/>
  <c r="A9" i="2"/>
  <c r="A8" i="2"/>
  <c r="A7" i="2"/>
  <c r="A6" i="2"/>
  <c r="A5" i="2"/>
  <c r="C4" i="2"/>
  <c r="B4" i="2"/>
  <c r="A4" i="2"/>
  <c r="D4" i="2"/>
  <c r="F4" i="2" s="1"/>
  <c r="F114" i="1"/>
  <c r="F59" i="1"/>
  <c r="F23" i="1"/>
  <c r="F22" i="1"/>
  <c r="F21" i="1"/>
  <c r="F180" i="1" l="1"/>
  <c r="F158" i="1"/>
  <c r="F24" i="1"/>
  <c r="AO5" i="4" l="1"/>
  <c r="AN5" i="4"/>
  <c r="AP5" i="4" s="1"/>
  <c r="AO4" i="4"/>
  <c r="AN4" i="4"/>
  <c r="AP4" i="4" s="1"/>
  <c r="AI4" i="4"/>
  <c r="AH4" i="4"/>
  <c r="AO3" i="4"/>
  <c r="AN3" i="4"/>
  <c r="AP3" i="4" s="1"/>
  <c r="AI3" i="4"/>
  <c r="AH3" i="4"/>
  <c r="AJ3" i="4" s="1"/>
  <c r="AO2" i="4"/>
  <c r="AN2" i="4"/>
  <c r="AP2" i="4" s="1"/>
  <c r="AP6" i="4" s="1"/>
  <c r="AI2" i="4"/>
  <c r="AH2" i="4"/>
  <c r="AJ2" i="4" s="1"/>
  <c r="AJ4" i="4" l="1"/>
  <c r="AK2" i="4"/>
  <c r="AL2" i="4" s="1"/>
  <c r="AK4" i="4"/>
  <c r="AL4" i="4" s="1"/>
  <c r="AK3" i="4"/>
  <c r="AL3" i="4" s="1"/>
  <c r="AL5" i="4" l="1"/>
  <c r="F11" i="2"/>
  <c r="C11" i="2"/>
  <c r="F58" i="1"/>
  <c r="F86" i="1"/>
  <c r="F85" i="1"/>
  <c r="F115" i="1"/>
  <c r="F204" i="1"/>
  <c r="F117" i="1" l="1"/>
  <c r="C10" i="2"/>
  <c r="F88" i="1"/>
  <c r="F206" i="1"/>
  <c r="F60" i="1"/>
  <c r="B8" i="2" l="1"/>
  <c r="B6" i="2" l="1"/>
  <c r="B10" i="2" l="1"/>
  <c r="C9" i="2"/>
  <c r="B9" i="2"/>
  <c r="B7" i="2"/>
  <c r="B5" i="2"/>
  <c r="C8" i="2" l="1"/>
  <c r="C7" i="2"/>
  <c r="D6" i="2"/>
  <c r="F6" i="2" s="1"/>
  <c r="C6" i="2"/>
  <c r="C5" i="2"/>
  <c r="D5" i="2"/>
  <c r="F5" i="2" s="1"/>
  <c r="D7" i="2"/>
  <c r="D8" i="2"/>
  <c r="D9" i="2"/>
  <c r="F9" i="2" s="1"/>
  <c r="D10" i="2"/>
  <c r="F10" i="2" s="1"/>
  <c r="F8" i="2" l="1"/>
  <c r="F7" i="2"/>
  <c r="F12" i="2" l="1"/>
  <c r="F13" i="2" s="1"/>
</calcChain>
</file>

<file path=xl/sharedStrings.xml><?xml version="1.0" encoding="utf-8"?>
<sst xmlns="http://schemas.openxmlformats.org/spreadsheetml/2006/main" count="835" uniqueCount="440">
  <si>
    <t>2. Credit Summary</t>
  </si>
  <si>
    <t>Section</t>
  </si>
  <si>
    <t>Credit Requirement</t>
  </si>
  <si>
    <t>Extent of Application</t>
    <phoneticPr fontId="0" type="noConversion"/>
  </si>
  <si>
    <t>Credit Attainable</t>
    <phoneticPr fontId="0" type="noConversion"/>
  </si>
  <si>
    <t>Credit Applicable</t>
    <phoneticPr fontId="0" type="noConversion"/>
  </si>
  <si>
    <t>Credit Anticipated</t>
    <phoneticPr fontId="0" type="noConversion"/>
  </si>
  <si>
    <t>Integrated Design &amp; Construction Management (IDCM)</t>
    <phoneticPr fontId="0" type="noConversion"/>
  </si>
  <si>
    <t>Y/N?</t>
    <phoneticPr fontId="0" type="noConversion"/>
  </si>
  <si>
    <t>Sustainability Champions - Project</t>
  </si>
  <si>
    <t>Required</t>
  </si>
  <si>
    <t>Y</t>
  </si>
  <si>
    <t>Required</t>
    <phoneticPr fontId="0" type="noConversion"/>
  </si>
  <si>
    <t>Timber Used for Temporary Works</t>
    <phoneticPr fontId="0" type="noConversion"/>
  </si>
  <si>
    <t>Sustainability Champions - Design</t>
  </si>
  <si>
    <t>1B</t>
    <phoneticPr fontId="0" type="noConversion"/>
  </si>
  <si>
    <t>B</t>
    <phoneticPr fontId="0" type="noConversion"/>
  </si>
  <si>
    <t>Integrated Design Process</t>
  </si>
  <si>
    <t>Life Cycle Costing</t>
    <phoneticPr fontId="0" type="noConversion"/>
  </si>
  <si>
    <t>Commissioning</t>
    <phoneticPr fontId="0" type="noConversion"/>
  </si>
  <si>
    <t>Sustainability Champions - Construction</t>
    <phoneticPr fontId="0" type="noConversion"/>
  </si>
  <si>
    <t>Measures to Reduce Site Emissions</t>
    <phoneticPr fontId="0" type="noConversion"/>
  </si>
  <si>
    <t>Construction and Demolition Waste Recycling</t>
    <phoneticPr fontId="0" type="noConversion"/>
  </si>
  <si>
    <t>Construction IAQ Management</t>
    <phoneticPr fontId="0" type="noConversion"/>
  </si>
  <si>
    <t>Building Management Manual</t>
    <phoneticPr fontId="0" type="noConversion"/>
  </si>
  <si>
    <t>Operator Training plus Chemical Storage Room</t>
  </si>
  <si>
    <t>Digital Facility Management Interface</t>
    <phoneticPr fontId="0" type="noConversion"/>
  </si>
  <si>
    <t>1B</t>
  </si>
  <si>
    <t>Document Management System</t>
    <phoneticPr fontId="0" type="noConversion"/>
  </si>
  <si>
    <t>BIM Integration</t>
    <phoneticPr fontId="0" type="noConversion"/>
  </si>
  <si>
    <t>Credit Applicable:</t>
    <phoneticPr fontId="0" type="noConversion"/>
  </si>
  <si>
    <t>Credit Anticipated:</t>
    <phoneticPr fontId="0" type="noConversion"/>
  </si>
  <si>
    <t>Bonus Anticipated:</t>
    <phoneticPr fontId="0" type="noConversion"/>
  </si>
  <si>
    <t>Percentage of Credits Achieved:</t>
  </si>
  <si>
    <t>Sustainable Site (SS)</t>
    <phoneticPr fontId="0" type="noConversion"/>
  </si>
  <si>
    <t>Biodiversity Enhancement</t>
  </si>
  <si>
    <t>Urban Heat Island Mitigation</t>
    <phoneticPr fontId="0" type="noConversion"/>
  </si>
  <si>
    <t>2B</t>
  </si>
  <si>
    <t>Outdoor Thermal Comfort</t>
    <phoneticPr fontId="0" type="noConversion"/>
  </si>
  <si>
    <t>Stormwater Management</t>
    <phoneticPr fontId="0" type="noConversion"/>
  </si>
  <si>
    <t>Design for Climate Change Adaptation</t>
    <phoneticPr fontId="0" type="noConversion"/>
  </si>
  <si>
    <t>Materials and Waste (MW)</t>
    <phoneticPr fontId="0" type="noConversion"/>
  </si>
  <si>
    <t>Minimum Waste Handling Facilities</t>
    <phoneticPr fontId="0" type="noConversion"/>
  </si>
  <si>
    <t>Building Re-use</t>
    <phoneticPr fontId="0" type="noConversion"/>
  </si>
  <si>
    <t>Sustainable Forest Products</t>
    <phoneticPr fontId="0" type="noConversion"/>
  </si>
  <si>
    <t>Recycled Materials</t>
    <phoneticPr fontId="0" type="noConversion"/>
  </si>
  <si>
    <t>Ozone Depleting Substances</t>
    <phoneticPr fontId="0" type="noConversion"/>
  </si>
  <si>
    <t>Regional Materials</t>
    <phoneticPr fontId="0" type="noConversion"/>
  </si>
  <si>
    <t>Use of Green Products</t>
    <phoneticPr fontId="0" type="noConversion"/>
  </si>
  <si>
    <t>Life Cycle Assessment</t>
    <phoneticPr fontId="0" type="noConversion"/>
  </si>
  <si>
    <t>Energy Use (EU)</t>
  </si>
  <si>
    <t>Minimum Energy Performance</t>
  </si>
  <si>
    <r>
      <t>Reduction of CO</t>
    </r>
    <r>
      <rPr>
        <vertAlign val="subscript"/>
        <sz val="9"/>
        <rFont val="Arial"/>
        <family val="2"/>
      </rPr>
      <t>2</t>
    </r>
    <r>
      <rPr>
        <sz val="9"/>
        <rFont val="Arial"/>
        <family val="2"/>
      </rPr>
      <t xml:space="preserve"> Emissions</t>
    </r>
  </si>
  <si>
    <t>Metering and Monitoring</t>
    <phoneticPr fontId="0" type="noConversion"/>
  </si>
  <si>
    <t>Renewable and Alternative Energy Systems</t>
  </si>
  <si>
    <t>Water Use (WU)</t>
  </si>
  <si>
    <t>Annual Water Use</t>
    <phoneticPr fontId="0" type="noConversion"/>
  </si>
  <si>
    <t>Water Efficient Irrigation</t>
    <phoneticPr fontId="0" type="noConversion"/>
  </si>
  <si>
    <t>Water Leakage Detection</t>
    <phoneticPr fontId="0" type="noConversion"/>
  </si>
  <si>
    <t>Cooling Tower Water</t>
    <phoneticPr fontId="0" type="noConversion"/>
  </si>
  <si>
    <t>Effluent Discharge to Foul Sewers</t>
    <phoneticPr fontId="0" type="noConversion"/>
  </si>
  <si>
    <t>Water Harvesting and Recycling</t>
    <phoneticPr fontId="0" type="noConversion"/>
  </si>
  <si>
    <t>Health and Wellbeing (HWB)</t>
    <phoneticPr fontId="0" type="noConversion"/>
  </si>
  <si>
    <t xml:space="preserve"> </t>
  </si>
  <si>
    <t>Minimum Ventilation Performance</t>
  </si>
  <si>
    <t>Inclusive Design</t>
    <phoneticPr fontId="0" type="noConversion"/>
  </si>
  <si>
    <t>Enhanced Ventilation</t>
    <phoneticPr fontId="0" type="noConversion"/>
  </si>
  <si>
    <t>Acoustic and Noise</t>
    <phoneticPr fontId="0" type="noConversion"/>
  </si>
  <si>
    <t>Indoor Vibration</t>
    <phoneticPr fontId="0" type="noConversion"/>
  </si>
  <si>
    <t>Thermal Comfort</t>
    <phoneticPr fontId="0" type="noConversion"/>
  </si>
  <si>
    <t>Artificial Lighting</t>
    <phoneticPr fontId="0" type="noConversion"/>
  </si>
  <si>
    <t>Biological Contamination</t>
    <phoneticPr fontId="0" type="noConversion"/>
  </si>
  <si>
    <t>Innovations and Additions (IA)</t>
  </si>
  <si>
    <t>10B</t>
    <phoneticPr fontId="0" type="noConversion"/>
  </si>
  <si>
    <t>Innovations and Additions</t>
    <phoneticPr fontId="0" type="noConversion"/>
  </si>
  <si>
    <t>3B</t>
  </si>
  <si>
    <r>
      <t>Whole Building DC Developments with a site area of 1,000m</t>
    </r>
    <r>
      <rPr>
        <vertAlign val="superscript"/>
        <sz val="9"/>
        <rFont val="Arial"/>
        <family val="2"/>
      </rPr>
      <t>2</t>
    </r>
    <r>
      <rPr>
        <sz val="9"/>
        <rFont val="Arial"/>
        <family val="2"/>
      </rPr>
      <t xml:space="preserve"> or more.</t>
    </r>
  </si>
  <si>
    <t>1 BONUS credit for studying the projected variation in temperature and rainfall and water level rise/ storm surge of adjacent water bodies due to climate change and its impact on the development, and prepare mitigation proposal to improve the climate resilience of the DC.</t>
  </si>
  <si>
    <t>Best Practice on Material Usage</t>
  </si>
  <si>
    <t>All Building Equipment &amp; insulation servicing the Assessed DCs.</t>
  </si>
  <si>
    <t>Air Management System</t>
  </si>
  <si>
    <t>Cooling System Efficiency</t>
  </si>
  <si>
    <t>Smart Water Metering</t>
  </si>
  <si>
    <t>Indoor Air Quality</t>
  </si>
  <si>
    <t>B</t>
  </si>
  <si>
    <t>Category</t>
  </si>
  <si>
    <t>Applicable Credits 
(A)</t>
  </si>
  <si>
    <t>Achieved Credits 
(B)</t>
  </si>
  <si>
    <t>% of Achieved Credit 
(C)</t>
  </si>
  <si>
    <t>Category Weighting 
(D)</t>
  </si>
  <si>
    <t>Weighted Achieved Score 
(E)</t>
  </si>
  <si>
    <t>Overall Score</t>
  </si>
  <si>
    <t>Overall Rating</t>
  </si>
  <si>
    <t>Best Practice on Energy Use</t>
  </si>
  <si>
    <t xml:space="preserve">IDCM-00-P1 </t>
  </si>
  <si>
    <t>IDCM-00-P2</t>
  </si>
  <si>
    <t xml:space="preserve">Environmental Management Plan </t>
  </si>
  <si>
    <t>IDCM-00-P3</t>
  </si>
  <si>
    <t>IDCM-01-01</t>
  </si>
  <si>
    <t>IDCM-01-02</t>
  </si>
  <si>
    <t>Complimentary Certification</t>
  </si>
  <si>
    <t>All DC</t>
  </si>
  <si>
    <t>IDCM-01-03</t>
  </si>
  <si>
    <t>IDCM-01-04</t>
  </si>
  <si>
    <t>IDCM-01-05</t>
  </si>
  <si>
    <t>IDCM-02-01</t>
  </si>
  <si>
    <t>IDCM-02-03</t>
  </si>
  <si>
    <t>IDCM-02-04</t>
  </si>
  <si>
    <t>IDCM-02-05</t>
  </si>
  <si>
    <t>Considerate Construction</t>
  </si>
  <si>
    <t>This credit head is not applicable under BEAM Plus NDC.</t>
  </si>
  <si>
    <t>IDCM-02-06</t>
  </si>
  <si>
    <t>1 credit point for providing a fully documented Operations and Maintenance Manual and Energy Management Manual.</t>
  </si>
  <si>
    <t>IDCM-02-07</t>
  </si>
  <si>
    <t>1 credit point for providing training for operations and maintenance staff to the minimum specified; and demonstrating that adequate maintenance facilities are provided for chemical storage and mixing.</t>
  </si>
  <si>
    <t xml:space="preserve">All DC
</t>
  </si>
  <si>
    <t>IDCM-03-01</t>
  </si>
  <si>
    <t>1 Bonus credit point for providing a digital interface in addition to the project design metering provision for future DC facility management team to review the building operation performance.</t>
  </si>
  <si>
    <t>IDCM-03-02</t>
  </si>
  <si>
    <t>IDCM-03-03</t>
  </si>
  <si>
    <t>Occupant Engagement Platform</t>
  </si>
  <si>
    <t>1 Bonus credit point for providing a digital platform to engage building occupants.</t>
  </si>
  <si>
    <t>IDCM-03-04</t>
  </si>
  <si>
    <t>IDCM-04-01</t>
  </si>
  <si>
    <t>Design for Engagement and Education on Green Buildings</t>
  </si>
  <si>
    <t>SS-00-P1</t>
  </si>
  <si>
    <t>Minimum Landscaping Requirements</t>
  </si>
  <si>
    <t>This Prerequisite is not applicable under BEAM Plus NDC.</t>
  </si>
  <si>
    <t>SS-01-01</t>
  </si>
  <si>
    <t>Pedestrian-oriented and Low Carbon Transport</t>
  </si>
  <si>
    <t>(a) Accessibility to Public Transport
1 credit point for achieving Accessibility Index of 15 or more for all buildings of a development.</t>
  </si>
  <si>
    <t>1 additional Bonus credit point for 100% achievement.</t>
  </si>
  <si>
    <t>(c) Cycling Facilities and Network Integration
1 Bonus credit point for providing cycling facilities within the Site and integrating with the public cycling network if a public cycling network exists or has been planned nearby.</t>
  </si>
  <si>
    <t>(d) Charging Facilities for Electric Vehicle (EV)
1 Bonus credit point for providing EV medium chargers for at least 50% of all parking spaces and EV charging-enabling for all parking spaces (including visitor car parks).</t>
  </si>
  <si>
    <t>SS-01-02</t>
  </si>
  <si>
    <t>Neighbourhood Amenities</t>
  </si>
  <si>
    <t>1 credit point where adequate amenities for building users are located within the site or 1,000m walking distance/ an equivalent horizontal commuting time from the site entrance(s).</t>
  </si>
  <si>
    <t>SS-01-03</t>
  </si>
  <si>
    <t>Building Design for Sustainable Urbanism</t>
  </si>
  <si>
    <t>SS-01-04</t>
  </si>
  <si>
    <t>Neighbourhood Daylight Access</t>
  </si>
  <si>
    <t>Noise Control for Building Equipment</t>
  </si>
  <si>
    <t>Whole building DC developments</t>
  </si>
  <si>
    <t>SS-01-05</t>
  </si>
  <si>
    <t>SS-02-01</t>
  </si>
  <si>
    <t>Light Pollution Control</t>
  </si>
  <si>
    <t>SS-02-02</t>
  </si>
  <si>
    <t>SS-03-01</t>
  </si>
  <si>
    <t>SS-03-02</t>
  </si>
  <si>
    <t>Immediate Neighbourhood Wind Environment</t>
  </si>
  <si>
    <t>SS-03-03</t>
  </si>
  <si>
    <t>SS-04-01</t>
  </si>
  <si>
    <t>SS-04-02</t>
  </si>
  <si>
    <t>1 additional Bonus credit point for including quantitative calculation to support the resilience design which is technically eligible and cost effective.</t>
  </si>
  <si>
    <t>Whole
building DC developments</t>
  </si>
  <si>
    <t>MW-00-P1</t>
  </si>
  <si>
    <t>MW-01-01</t>
  </si>
  <si>
    <t>MW-01-02</t>
  </si>
  <si>
    <t>Modular and Standardised Design</t>
  </si>
  <si>
    <t>MW-01-03</t>
  </si>
  <si>
    <t>MW-01-04</t>
  </si>
  <si>
    <t>Prefabrication</t>
  </si>
  <si>
    <t xml:space="preserve">Design for Durability and Resilience
</t>
  </si>
  <si>
    <t>MW-02-01</t>
  </si>
  <si>
    <t>MW-02-02</t>
  </si>
  <si>
    <t>MW-02-03</t>
  </si>
  <si>
    <t xml:space="preserve">MW-02-04	</t>
  </si>
  <si>
    <t>MW-02-05</t>
  </si>
  <si>
    <t>MW-03-01</t>
  </si>
  <si>
    <t>Adaptability and Deconstruction</t>
  </si>
  <si>
    <t>Enhanced Waste Handling Facilities</t>
  </si>
  <si>
    <t>MW-03-02</t>
  </si>
  <si>
    <t>MW-04-01</t>
  </si>
  <si>
    <t>2 credit points for demonstrating the adoption of at least 4 best practices relating to the efficient use of materials as mentioned in the Green Data Centre Practice Guide published by BEAM Society Limited (BSL).</t>
  </si>
  <si>
    <t>EU-00-P1</t>
  </si>
  <si>
    <t>EU-01-01</t>
  </si>
  <si>
    <t>Low Carbon Passive Design</t>
  </si>
  <si>
    <t>EU-01-02</t>
  </si>
  <si>
    <t>Peak Electricity Demand Reduction</t>
  </si>
  <si>
    <t>EU-01-03</t>
  </si>
  <si>
    <t>EU-01-04</t>
  </si>
  <si>
    <t>EU-02-01</t>
  </si>
  <si>
    <t>(a) Solar Energy Feasibility Study
1 credit point for evaluating the building roof’s potential for harnessing solar energy.</t>
  </si>
  <si>
    <t>EU-03-01</t>
  </si>
  <si>
    <t>EU-03-02</t>
  </si>
  <si>
    <t>Air-Conditioning Units</t>
  </si>
  <si>
    <t>Clothes Drying Facilities</t>
  </si>
  <si>
    <t>EU-03-03</t>
  </si>
  <si>
    <t>Energy Efficient Appliances</t>
  </si>
  <si>
    <t>(b) Use of Sustainable IT Equipment
1 credit point for demonstrating that the IT Equipment for the running and operating of the DC of is procured in accordance with certified energy efficient products scheme.</t>
  </si>
  <si>
    <t>DC with operational control over the IT Equipment.</t>
  </si>
  <si>
    <t>EU-03-04</t>
  </si>
  <si>
    <t xml:space="preserve">EU-03-05	</t>
  </si>
  <si>
    <t>EU-04-01</t>
  </si>
  <si>
    <t>WU-00-P1</t>
  </si>
  <si>
    <t>Minimum Water Saving Performance</t>
  </si>
  <si>
    <t>This prerequisite is not applicable under BEAM Plus NDC.</t>
  </si>
  <si>
    <t>WU-01-01</t>
  </si>
  <si>
    <t>WU-01-02</t>
  </si>
  <si>
    <t>WU-01-03</t>
  </si>
  <si>
    <t>Water Efficient Appliances</t>
  </si>
  <si>
    <t xml:space="preserve">WU-01-04  </t>
  </si>
  <si>
    <t>WU-01-05</t>
  </si>
  <si>
    <t>Twin Tank System</t>
  </si>
  <si>
    <t>All DC (including DC with centralised/ shared tank that is outside the assessment boundary)</t>
  </si>
  <si>
    <t>1 credit point for reducing fresh water consumption by installing water treatment system which can achieve minimum 7 cycles of concentration with acceptable water quality.</t>
  </si>
  <si>
    <t>WU-01-06</t>
  </si>
  <si>
    <t>All DC with cooling tower using potable water as make up water</t>
  </si>
  <si>
    <t>WU-02-01</t>
  </si>
  <si>
    <t>WU-03-01</t>
  </si>
  <si>
    <t xml:space="preserve">WU-04-01  </t>
  </si>
  <si>
    <t>HWB-00-P1</t>
  </si>
  <si>
    <t>HWB-01-01</t>
  </si>
  <si>
    <t>Healthy and Active Living</t>
  </si>
  <si>
    <t>1 Bonus credit point for scoring at least 3 items of all applicable design measures for healthy and active living.</t>
  </si>
  <si>
    <t>HWB-01-02</t>
  </si>
  <si>
    <t>Biophilic Design</t>
  </si>
  <si>
    <t>HWB-02-01</t>
  </si>
  <si>
    <t>HWB-03-01</t>
  </si>
  <si>
    <t>HWB-03-02</t>
  </si>
  <si>
    <t>Waste Odour Control</t>
  </si>
  <si>
    <t>HWB-03-03</t>
  </si>
  <si>
    <t>1 credit point for demonstrating vibration levels not exceeding the prescribed criteria.</t>
  </si>
  <si>
    <t>HWB-03-04</t>
  </si>
  <si>
    <t>HWB-03-05</t>
  </si>
  <si>
    <t>(a) Artificial lighting in Data halls
1 credit point for achieving the prescribed lighting performance in Data halls.</t>
  </si>
  <si>
    <t>HWB-03-06</t>
  </si>
  <si>
    <t>HWB-03-07</t>
  </si>
  <si>
    <t>HWB-03-08</t>
  </si>
  <si>
    <t>HWB-03-09</t>
  </si>
  <si>
    <t>Daylight</t>
  </si>
  <si>
    <t xml:space="preserve">IA-01-01	</t>
  </si>
  <si>
    <t>Max. 10 Bonus</t>
  </si>
  <si>
    <t>(a) BEAM Plus Neighbourhood (ND)
1 Bonus credit point where the Project is certified by BEAM Plus Neighbourhood (ND) certification.</t>
  </si>
  <si>
    <t>12+15B</t>
  </si>
  <si>
    <t>35+3B</t>
  </si>
  <si>
    <t>(a) Use of Efficient UPS
1 credit point for demonstrating that the Uninterruptible Power Supplies (UPS) is procured in accordance with certified energy efficient products scheme.</t>
  </si>
  <si>
    <t>12+2B</t>
  </si>
  <si>
    <t>15+6B</t>
  </si>
  <si>
    <t>1 credit point for complying with the recommendations given in the Code of Practice for Prevention of Legionnaires’ Disease 2021 Edition in respect of Water Supply Systems, HVAC Systems and other Water Features.</t>
  </si>
  <si>
    <t xml:space="preserve">Project Name: </t>
  </si>
  <si>
    <t>1.</t>
  </si>
  <si>
    <t>Project Description:</t>
  </si>
  <si>
    <t>Defined Names</t>
  </si>
  <si>
    <t>areat</t>
  </si>
  <si>
    <t>ac</t>
  </si>
  <si>
    <t>area</t>
  </si>
  <si>
    <t>yn</t>
  </si>
  <si>
    <t>prereq</t>
  </si>
  <si>
    <t>prereq_b</t>
  </si>
  <si>
    <t>sco_1</t>
  </si>
  <si>
    <t>sco_1_b</t>
  </si>
  <si>
    <t>sco_2</t>
  </si>
  <si>
    <t>sco_2_b</t>
  </si>
  <si>
    <t>sco_3</t>
  </si>
  <si>
    <t>sco_3_b</t>
  </si>
  <si>
    <t>sco_5</t>
  </si>
  <si>
    <t>sco_5_b</t>
  </si>
  <si>
    <t>sco_15</t>
  </si>
  <si>
    <t>sco_15_b</t>
  </si>
  <si>
    <t>sco_bon</t>
  </si>
  <si>
    <t>sco_bon_b</t>
  </si>
  <si>
    <t>sco_6</t>
  </si>
  <si>
    <t>sco_6_b</t>
  </si>
  <si>
    <t>sco_1_a</t>
  </si>
  <si>
    <t>sco_2_a</t>
  </si>
  <si>
    <t>sco_3_a</t>
  </si>
  <si>
    <t>sco_5_a</t>
  </si>
  <si>
    <t>sco_15_a</t>
  </si>
  <si>
    <t>Assessment Tools</t>
  </si>
  <si>
    <t>project type</t>
  </si>
  <si>
    <t>rank</t>
  </si>
  <si>
    <t>If</t>
  </si>
  <si>
    <t xml:space="preserve">Carpark </t>
  </si>
  <si>
    <t>Central A/C</t>
  </si>
  <si>
    <t>Area A</t>
  </si>
  <si>
    <t>PR</t>
  </si>
  <si>
    <t>NA</t>
  </si>
  <si>
    <t xml:space="preserve">Clubhouse </t>
  </si>
  <si>
    <t>Chiller</t>
  </si>
  <si>
    <t>Area B</t>
  </si>
  <si>
    <t>Yes</t>
  </si>
  <si>
    <t>NS</t>
  </si>
  <si>
    <t>Provisional Assessment (PA)</t>
  </si>
  <si>
    <t>Educational</t>
  </si>
  <si>
    <t>Mechnical Vent</t>
  </si>
  <si>
    <t>Area C</t>
  </si>
  <si>
    <t>No</t>
  </si>
  <si>
    <t>Final Assessment (FA)</t>
  </si>
  <si>
    <t>Hotel</t>
  </si>
  <si>
    <t>Split Type A/C</t>
  </si>
  <si>
    <t>Area D</t>
  </si>
  <si>
    <t>Industrial</t>
  </si>
  <si>
    <t>VRV</t>
  </si>
  <si>
    <t>Residential</t>
  </si>
  <si>
    <t>Windows Type A/C</t>
  </si>
  <si>
    <t>Retail</t>
  </si>
  <si>
    <t>VRV &amp; fresh air</t>
  </si>
  <si>
    <t>To be provided by future tenant</t>
  </si>
  <si>
    <t>Preliminary Final Assessment (PFA)</t>
  </si>
  <si>
    <t>New Data Centres Version 1.0</t>
  </si>
  <si>
    <t xml:space="preserve">MAN-00-P1 </t>
  </si>
  <si>
    <t>Green Purchasing Plan</t>
  </si>
  <si>
    <t>EHS and Energy Management System</t>
  </si>
  <si>
    <t>Environmental, Social and Governance (ESG) Disclosure</t>
  </si>
  <si>
    <t>MAN-03-01</t>
  </si>
  <si>
    <t>MAN-01-01</t>
  </si>
  <si>
    <t>MAN-02-01</t>
  </si>
  <si>
    <t>Staff Training and Resources</t>
  </si>
  <si>
    <t>MAN-03-02</t>
  </si>
  <si>
    <t>Building and Site Operation and Maintenance</t>
  </si>
  <si>
    <t>Part (a) - All DC with building’s fabric and structure that are controlled by the Applicant.</t>
  </si>
  <si>
    <t>Part (b) - All DC with external areas and facilities that are controlled by the Applicant</t>
  </si>
  <si>
    <t>Building Services Operation and Maintenance</t>
  </si>
  <si>
    <t>(a) Central Heating Ventilation and Air-Conditioning (HVAC) Plant
2 credit points for demonstrating the operation of a planned programme of regular inspection and maintenance of the central HVAC plant.</t>
  </si>
  <si>
    <t>(c) Assessment of Operation &amp; Maintenance Practice 
1 credit point for having undertaken an audit of the effectiveness of the O&amp;M practices for all building services engineering systems.</t>
  </si>
  <si>
    <t>Prerequisite achieved for demonstrating that an accredited BEAM Professional (BEAM Pro) with a valid credential for BEAM Plus Existing Data Centres is engaged as the Project BEAM Pro of the consultant team.</t>
  </si>
  <si>
    <t>This credit head is not applicable under BEAM Plus EDC.</t>
  </si>
  <si>
    <r>
      <t xml:space="preserve">(a) BEAM Accredited Personnel
1 credit point for having at least 2 members from the on-site team are an accredited BEAM Professional with EDC credential, with the members employed with the building management team for at least 6 months prior to the time of first assessment submission. 
</t>
    </r>
    <r>
      <rPr>
        <i/>
        <sz val="9"/>
        <rFont val="Arial"/>
        <family val="2"/>
      </rPr>
      <t>Alternatively,</t>
    </r>
    <r>
      <rPr>
        <sz val="9"/>
        <rFont val="Arial"/>
        <family val="2"/>
      </rPr>
      <t xml:space="preserve">
</t>
    </r>
    <r>
      <rPr>
        <i/>
        <sz val="9"/>
        <rFont val="Arial"/>
        <family val="2"/>
      </rPr>
      <t>1 credit point for at least 1 key member from the Building Management Company is an accredited BEAM Professional with EDC credential and at least 1 member is an accredited BEAM Affiliate, with such members employed with the DC building management team for at least 6 months prior to the time of first assessment submission.</t>
    </r>
  </si>
  <si>
    <t xml:space="preserve">(b) Professionally Qualified Building Manager
1 credit point for the DC building-in-charge being an accredited BEAM Professional with EDC credential and with at least 1 professional corporate membership qualification (e.g. HKIH, HKIA, HKIE, HKIS (BS/PFM), RICS (BS/FM), IFMA, HKIFM, BSOMES, or equivalent). 
</t>
  </si>
  <si>
    <t>(b) (b)	BEAM Plus New Buildings/ New Data Centres (NB/ NDC)
1 Bonus credit point where the project is certified by BEAM Plus New Buildings (NB)/ New Data Centres (NDC) certification.</t>
  </si>
  <si>
    <t>(c) BEAM Plus Interiors (BI)
1 Bonus credit point for preparing the Project for BEAM Plus Interiors (BI) certification.</t>
  </si>
  <si>
    <t>This Prerequisite is not applicable under BEAM Plus EDC.</t>
  </si>
  <si>
    <t>(a) Planning and Investigation
1 Bonus credit point for planning the retro-commissioning (RCx) process and identifying the potential energy saving opportunities (ESOs).</t>
  </si>
  <si>
    <t xml:space="preserve">(b) Implementation
1 o 3 Bonus credit points for implementing the selected ESOs for each of the following systems:
i.	Air-conditioning system;
ii.	Electrical system;
iii.	Lift and escalator (if any) system; and
iv.	Plumbing and drainage system. </t>
  </si>
  <si>
    <t xml:space="preserve">(c) On-going Commissioning
1 to 3 Bonus credit points for executing on-going commissioning for each of the following systems:
i.	Air-conditioning system;
ii.	Electrical system;
iii.	Lift and escalator (if any) system; and
iv.	Plumbing and drainage system. </t>
  </si>
  <si>
    <t>(d) RCx Professional
1 Bonus credit point for engaging an accredited RCx Professional to carry out the RCx process.</t>
  </si>
  <si>
    <t>(a) Renovation Waste Management Plan
1 credit point for developing a Renovation Waste Management Plan for renovation.</t>
  </si>
  <si>
    <t>(b) Renovation Waste Recycling
1 credit point for demonstrating compliance with the Renovation Waste Management Plan and the application of proactive waste management provisions during construction (demolition and construction); and recycling of at least 15% of construction waste (demolition and construction).</t>
  </si>
  <si>
    <t>(a) Construction Indoor Air Quality (IAQ) Management Plan
1 credit point for providing a Construction Indoor Air Quality (IAQ) Management Plan.</t>
  </si>
  <si>
    <t xml:space="preserve">(b) Implementation of Construction Indoor Air Quality (IAQ) Management Plan
1 credit point for providing records that the Construction IAQ Management Plan has been implemented by the DC Owner/ DC Management Company/ tenants during renovation. </t>
  </si>
  <si>
    <t>1 Bonus credit point for operating an electronic O&amp;M platform by the DC Owner/ DC Management Company.</t>
  </si>
  <si>
    <t>1 Bonus credit point for BIM application for Facility Management Use.</t>
  </si>
  <si>
    <t>1 to 2 Bonus credit points for providing any two (2) or four (4) education elements to advocate the behavioural change of DC building users.
i.	Provide users with manuals for all green building design measures and provisions.
ii.	Provide educational signage system that is integrated with the major communal areas of the project to educate users and visitors about the benefits of the green building design measures and provisions.
iii.	Provide users a platform for sustainable living showcase demonstration, experience or sharing that are relevant to the enabling design measures and provisions in the project. e.g. websites, regular publications available to the public, newspapers or other means.
iv.	Organise educational seminar/ promotion campaign;
v.	Arrange workshop for DC building users to read through and review the building user guide/ manuals;
vi.	Promote or participate in Hong Kong Green Building Week organised by Constriction Industry Council (CIC) and the Hong Kong Green Building Council Limited (HKGBC); and
vii.	Additional or alternative education element(s) proposed by the Applicant with substantiation demonstrating strategies compatible with the listed strategies for achieving the credit objective.</t>
  </si>
  <si>
    <t>(a) Provision of Acoustic Treatment
1 credit point for providing adequate acoustic treatment to the following building services equipment: chillers, cooling towers, ventilation fans with Sound Power Level (SWL) higher than 80 dB(A).</t>
  </si>
  <si>
    <t>(b) Demonstration of Compliance with HKPSG Criteria
1 credit point for demonstrating that the level of the intruding noise at the façade of the potential Noise Sensitive Receivers (NSRs) is in compliance with the criteria recommended in the Hong Kong Planning Standards and Guidelines (HKPSG).</t>
  </si>
  <si>
    <t>(a) Mitigation Strategy at Primary Zone
1 to 2 Bonus credit points for demonstrating the implementation of any combination of the following strategies for a minimum of 10% or 20% of the external non-roof area (i.e. ground floor and podium with less than 15m in height):
i.	Greenery;
ii.	Water feature;
iii.	Green wall or vertical greening;
iv.	Shading device; and/or
v.	Paving materials with solar reflectance (SR) of 0.33.</t>
  </si>
  <si>
    <t>(b) Green Roof
1 Bonus credit point for providing green roof and/ or organic farm for at least 20% of the available main roof area.</t>
  </si>
  <si>
    <t>1 Bonus credit point for demonstrating that adequate stormwater management measures have been provided to cater the total volume of runoff for one hour corresponding to a design rainfall of at least 30mm/event for the site in its post-developed conditions.</t>
  </si>
  <si>
    <t>For Whole Buildings DC Developments:
Providing spaces for collection, sorting, storage and disposal of waste and recovered materials. 
For DC Developments located in part of building:
Providing storage facilities at prominent location for the collection of paper, plastic and metal waste.</t>
  </si>
  <si>
    <t>1 credit point for using refrigerants with a combined value less than or equal to the threshold for the combined contributions to ozone depletion and global warming potentials for all new and existing HVAC&amp;R equipment that under the control of Applicant.</t>
  </si>
  <si>
    <t>(b) Fire Suppression and Other Materials
1 credit point for using the fire suppression and other materials that avoids the use of ozone depleting substances in their manufacture, composition or use.</t>
  </si>
  <si>
    <r>
      <t xml:space="preserve">(a) Newly Installed and Existing Equipment using Refrigerants
1 credit point for all the equipment (both newly purchased and existing) using the refrigerants with Global Warming Potential (GWP) ≤ 1,900.
</t>
    </r>
    <r>
      <rPr>
        <i/>
        <sz val="9"/>
        <rFont val="Arial"/>
        <family val="2"/>
      </rPr>
      <t>Alternatively, 
•	For equipment with refrigerant GWP value &gt; 1,900, credit point can be achieved when the Applicant can demonstrate a phased programme of refrigerant replacement.</t>
    </r>
  </si>
  <si>
    <t>(a) Materials Purchasing Practices
1 credit point for demonstrating at least 50% of purchased on-going consumables are environmentally friendly products for the past 12 months as minimum.</t>
  </si>
  <si>
    <t>1 credit point for demonstrating at least 50% of purchased durable goods are environmentally friendly products for the past 12 months as minimum.</t>
  </si>
  <si>
    <t>1 credit point for demonstrating at least 70% of purchased both on-going consumables and durable goods are environmentally friendly products for the past 12 months.</t>
  </si>
  <si>
    <t>1 Bonus credit point for demonstrating at least 70% of purchased both on-going consumables and durable goods are environmentally friendly products for the past 24 months.</t>
  </si>
  <si>
    <t>(b) Use of Green Products
Maximum 2 Bonus credit points for purchasing green products certified by Construction Industry Council (CIC) Green Product Certification or other internationally recognised schemes.</t>
  </si>
  <si>
    <t>(a) Waste Management Plan
1 credit point for developing a waste management plan.</t>
  </si>
  <si>
    <t>(b) Enhanced Waste Handling Facilities
1 credit point for providing at least 3 of the following listed on-site recycling facilities and implementing the recyclable materials collection arrangement:
i.	IT related waste such as, electronic equipment;
ii.	Plastic recyclable;
iii.	Metal recyclable;
iv.	Glass recyclable;
v.	Paper recyclable;
vi.	Food waste;
vii.	Organic landscape waste; and
viii.	Beverage carton recyclable.</t>
  </si>
  <si>
    <t>Conducting energy audit in accordance with the Buildings Energy Efficiency Ordinance (Cap 610) requirements.</t>
  </si>
  <si>
    <t>(a) Meters for Electrical Loads
1 credit point for sub-metering systems for the following electrical loads where applicable:
i.	Central AC plant - Water Side; 
ii.	Central AC plant - Air Side; and
iii.	Lighting.</t>
  </si>
  <si>
    <t>(b) BMS Logging
1 credit point for having Building Management System (BMS) to log operation data (e.g. pressure, temperature, flow rate, on/ off status) for monitoring operation and function of the system including the following as a minimum:
i.	Central AC plant - Water side;
ii.	Central AC plant - Air side; 
iii.	Cooling load; and
iv.	Lighting control.</t>
  </si>
  <si>
    <t>(c) PUE Monitoring
1 credit point for energy metering to provide total facility power and energy usage and total IT equipment power and energy at each output of Power Distribution Unit (PDU) for determining instantaneous and average Power Usage Effectiveness (PUE) data.</t>
  </si>
  <si>
    <t>(b) Renewable Energy Application
1 Bonus credit point where at least 0.2% of DC energy consumption in communal area is obtained from renewable energy sources.</t>
  </si>
  <si>
    <t>(b) Data Hall Supply Air Temperature Control
1 credit point for demonstrating the data hall supply air temperature is 24 °C or above.</t>
  </si>
  <si>
    <r>
      <t>(a) Air Management System
1 credit point for demonstrating the total air flow efficiency in all data halls, from supply to return, is of 0.9 kW/m</t>
    </r>
    <r>
      <rPr>
        <vertAlign val="superscript"/>
        <sz val="9"/>
        <rFont val="Arial"/>
        <family val="2"/>
      </rPr>
      <t>3</t>
    </r>
    <r>
      <rPr>
        <sz val="9"/>
        <rFont val="Arial"/>
        <family val="2"/>
      </rPr>
      <t>/s.</t>
    </r>
  </si>
  <si>
    <t>(a) Best Practices for Major Controls
1 to 3 credit points for incorporating at least 2 best practices under each of the following aspect in the Green DC Practice Guide published by BEAM Society Limited:
i)	Cooling System;
ii)	Air Flow Management;
iii)	Operating at Higher Temperature and Humidity;
iv)	Cooling Management; and
v)	Power System.</t>
  </si>
  <si>
    <t>(b) Best Practices for Other Controls
2 credit points for incorporating at least 6 best practices across the following aspects as listed in the Green DC Practice Guide published by BEAM Society Limited:
i)	Design of Resilience;
ii)	Monitoring and Managing Energy Efficiency;
iii)	IT Equipment Deployment;
iv)	IT Application System and IT Service Deployment; and
v)	Telecommunications and Network Cabling.</t>
  </si>
  <si>
    <t>EU-04-02</t>
  </si>
  <si>
    <t>Energy Management</t>
  </si>
  <si>
    <t>(a) Energy Management Policy
1 credit point for an energy management policy endorsed by top management.</t>
  </si>
  <si>
    <t>(b) Energy Saving Target
1 to 2 credit points for energy management plan covering less than 3 year/ 3 years or more, respectively.</t>
  </si>
  <si>
    <t>(d) Appointment of Energy Warden
1 credit point for appointing an Energy Warden in the DC Management Company.</t>
  </si>
  <si>
    <t>(c) Energy Action Plan
1 to 2 credit points for energy action plan covering less than 3 year/ 3 years or more, respectively.</t>
  </si>
  <si>
    <t>EU-04-03</t>
  </si>
  <si>
    <t>Energy Analysis</t>
  </si>
  <si>
    <t>(a) Data Collection Record
1 to 2 credit point(s) for providing energy consumption data record of at least 1 year/ more than 3 years for major electrical loads.</t>
  </si>
  <si>
    <t>1 credit point for calculating and recording the PUE (Level 2) for 1 year.</t>
  </si>
  <si>
    <t>(d) Carbon Audit Report
1 credit point for conducting carbon audit in accordance with the requirements as stipulated in the guideline issued by the Authority.</t>
  </si>
  <si>
    <t>(c) Energy Audit Report
2 credit point for filling up the entire Template 1 on Additional Information to Executive Summary of Energy Audit Report.</t>
  </si>
  <si>
    <t>(b) Data Analysis
1 credit point for calculating the EUI of the following services in data analysis:
i) Air-conditioning system; and
ii) Lighting.</t>
  </si>
  <si>
    <t xml:space="preserve">Credit point(s) can be achieved based on the Operating PUE value
</t>
  </si>
  <si>
    <t xml:space="preserve">Bonus credit point(s) can be achieved based on the Operating PUE value
</t>
  </si>
  <si>
    <t xml:space="preserve">EU-05-01 </t>
  </si>
  <si>
    <t>Energy Benchmarking and System Improvement</t>
  </si>
  <si>
    <t>Enhancement</t>
  </si>
  <si>
    <t>EU-05-02</t>
  </si>
  <si>
    <t xml:space="preserve">(a) Research and Development in Energy
1 Bonus credit point for conducting research and development or participating in competition with published paper related to energy aspects for DCs
</t>
  </si>
  <si>
    <t>(b) Compliance with the BEC
1 to 4 Bonus credit points for compliance with the latest version of the following listed:
i) Energy Efficiency Requirements for Air-Conditioning Installations;
ii) Energy Efficiency Requirements for Electrical Installations;
iii) Energy Efficiency Requirements for Lighting Installations; and/or
iv) Energy Efficiency Requirements for Lift and Escalator Installations.</t>
  </si>
  <si>
    <t>(c) Separate Energy Charges
1 Bonus credit point where separate charges are made for energy use.</t>
  </si>
  <si>
    <t>(d) Other Approaches
1 to 6 Bonus credit points for adopting other energy conservation approaches not prescribed above.</t>
  </si>
  <si>
    <t>4B</t>
  </si>
  <si>
    <t>6B</t>
  </si>
  <si>
    <t xml:space="preserve">Credit point(s) can be achieved based on the estimated aggregate annual saving by the use of water efficient devices.
</t>
  </si>
  <si>
    <t>1 Bonus credit point for installing water leakage detection systems in all data halls and all municipal potable water tank rooms (if applicable)</t>
  </si>
  <si>
    <t>1 Bonus credit point for providing twin tank for either potable or flushing water supply system.
2 Bonus credit points for providing twin tank for both potable and flushing water supply system.</t>
  </si>
  <si>
    <t>1 additional BONUS credit point for 8 or more cycles of concentration with acceptable water quality.</t>
  </si>
  <si>
    <t>(a) Water Closets
1 credit point for installing dual flush for the water closets.</t>
  </si>
  <si>
    <t>(b) Urinals
1 credit point for installing urinals with WELS Grade 2 or above.</t>
  </si>
  <si>
    <t>1 or 2 Bonus credit points for harvesting rainwater and/ or recycling grey water that leads to a reduction of at least 2.5% or 5% in the consumption of potable water.</t>
  </si>
  <si>
    <t>1 credit point for demonstrating the provision of permanent smart water meter for cooling towers water use and indoor plumbing fixtures and fitting, and 
at least 2 of the other water systems which are able to display metered data, treading of water consumption and relevant parameters.</t>
  </si>
  <si>
    <t>All DC with more than one water system</t>
  </si>
  <si>
    <t>WU-04-02</t>
  </si>
  <si>
    <t>Water Saving Management</t>
  </si>
  <si>
    <t>Credit point(s) can be achieved based on the reduction percentage by comparing water bill/ metering data. (Reference year can be any year in the past 5 years).</t>
  </si>
  <si>
    <r>
      <t xml:space="preserve">(a) On-site Outdoor Air Quality
To measure outdoor air pollutants at selected intake location(s).
(b) Minimum Ventilation
To demonstrate the project is in compliance with the minimum ventilation quantity in accordance with of ANSI/ASHRAE Standard 62.1-2019.
</t>
    </r>
    <r>
      <rPr>
        <i/>
        <sz val="9"/>
        <rFont val="Arial"/>
        <family val="2"/>
      </rPr>
      <t>Alternatively,</t>
    </r>
    <r>
      <rPr>
        <sz val="9"/>
        <rFont val="Arial"/>
        <family val="2"/>
      </rPr>
      <t xml:space="preserve">
</t>
    </r>
    <r>
      <rPr>
        <i/>
        <sz val="9"/>
        <rFont val="Arial"/>
        <family val="2"/>
      </rPr>
      <t>•	In case of the minimum ventilation rate of ANSI/ASHRAE Standard 62.1-2019 is not complied due to the physical constraints of the existing ventilation system, demonstrate that the system is operated at maximum outdoor air delivery rate and provide not less than 5 l/s per person of combined outdoor air rate.</t>
    </r>
  </si>
  <si>
    <t>1 credit point for providing at least 3 applicable enhanced provisions as stipulated in the “Recommended Design Requirements” of BFA 2008.</t>
  </si>
  <si>
    <t xml:space="preserve">(a) Fresh Air Provision
1 credit point for demonstrating that 90% of not normally occupied spaces in the DC are provided with adequate ventilation. </t>
  </si>
  <si>
    <t>(b) Exhaust Air
1 credit point for the provision of an effective ventilation system for spaces where significant indoor pollution sources are generated.</t>
  </si>
  <si>
    <t>(a) Background Noise in Data Hall
1 credit point for demonstrating the internal noise levels at data hall areas are maintained at an appropriate level.</t>
  </si>
  <si>
    <t>(b) Room Acoustics
1 credit point for demonstrating that the mid-frequency reverberation time in applicable rooms meets the prescribed criteria of different types of premises.</t>
  </si>
  <si>
    <t>© Noise Isolation
1 credit point for demonstrating airborne noise isolation between rooms, spaces and premises fulfils the prescribed criteria.</t>
  </si>
  <si>
    <t>1 to 2 credit points for submitting a valid IAQ Certification Scheme, Good Class or Excellent Class certificate issued by the Environmental Protection Department (EPD) covering the whole DC.</t>
  </si>
  <si>
    <t>(a) Temperature Profile in Data Hall
1 credit point for sustaining the air temperature at the design value within ±2.0°C when the air side system is operating at steady state under normal operation periods.</t>
  </si>
  <si>
    <t>(b) Thermal Comfort in Normally Occupied Spaces
1 credit point for demonstrating an appropriate temperature (i.e. ≤25.5°C), relative humidity (i.e. ≤70%) and air velocity (≤0.3 m/s) in normally occupied spaces.</t>
  </si>
  <si>
    <t>(b) Artificial lighting in normally occupied spaces, not normally occupied spaces and unoccupied spaces
1 credit point for achieving the prescribed lighting performance in normally occupied spaces, not normally occupied spaces and unoccupied spaces.</t>
  </si>
  <si>
    <t>Present evidence of the application of new practices, technologies and/ or techniques that are (1) not described in this Manual; or (2) not market mainstream implementation; or (3) multiple aspect achievement; and the associated benefits in addressing sustainability objectives for existing DCs</t>
  </si>
  <si>
    <t>Management (MAN)</t>
  </si>
  <si>
    <t>15+3B</t>
  </si>
  <si>
    <t>MW-02-06</t>
  </si>
  <si>
    <t>Demonstrate that green purchasing plan and procedures (including both materials and services) either follow their internal company guideline or other international standards, shall be in place.</t>
  </si>
  <si>
    <t>1 credit point where the DC management operates an Environmental Management System (EMS) certified to ISO 14001.</t>
  </si>
  <si>
    <t>1 credit point where the DC management operates an Occupational Health and Safety System (OHSAS).</t>
  </si>
  <si>
    <t>1 credit point where the DC management operates an Energy Management System.</t>
  </si>
  <si>
    <t>1 Bonus credit point where DC management operates an OHSAS certified to ISO 45001.</t>
  </si>
  <si>
    <t>1 Bonus credit point where the DC management operates an EnMS certified to ISO 50001.</t>
  </si>
  <si>
    <t>(a) Disclosure of Sustainability Policy and Target
1 credit point where the DC Owner/ DC Management Company discloses sustainability policy and targets to the public.</t>
  </si>
  <si>
    <t>(b) ESG Reporting
1 Bonus credit point where the Building Owner/ Building Management Company follows Global Reporting Initiative (GRI) Sustainability Reporting Standards and discloses the G4 sustainability report to the public.</t>
  </si>
  <si>
    <t>(a) Staff and Technical Resources
1 credit point for having adequate staff and technical resources to meet the O&amp;M requirements of the DC.</t>
  </si>
  <si>
    <t>(b) Staff Training
1 credit point for providing adequate and periodic training for the staff responsible for the O&amp;M of the DC.</t>
  </si>
  <si>
    <t>(a) DC Building Maintenance
1 credit point for demonstrating the operation of a planned programme of regular inspection, cleaning and maintenance of the DC building’s fabric and structure under the control of the Applicant.</t>
  </si>
  <si>
    <t>(b) External Areas and Facilities
1 credit point for demonstrating the operation of a planned programme of regular inspection, cleaning and maintenance of external areas and facilities.</t>
  </si>
  <si>
    <t>(b) Other Engineering Systems
Maximum 4 credit points for demonstrating the operation of a planned programme of regular inspection and maintenance of the following listed systems:
i.	Air-conditioning system except HVAC plant;
ii.	Electrical system;
iii.	Lighting system; and
iv.	Plumbing and drainage system.</t>
  </si>
  <si>
    <t>1 credit point for providing at least 3 of the listed amenities that improve the operation and maintenance of the building and its engineering services.</t>
  </si>
  <si>
    <t>IDCM-02-02</t>
  </si>
  <si>
    <t>9+17B</t>
  </si>
  <si>
    <t>8+8B</t>
  </si>
  <si>
    <t>(b) Pedestrian-oriented Access
1 credit point for achieving 50% or more of the pedestrian-oriented transport planning measures.</t>
  </si>
  <si>
    <t xml:space="preserve">BEAM Plus Project No: </t>
  </si>
  <si>
    <t>Comprehensive Scheme A / B :</t>
  </si>
  <si>
    <r>
      <t xml:space="preserve">Submission Schedule: </t>
    </r>
    <r>
      <rPr>
        <b/>
        <i/>
        <sz val="12"/>
        <color theme="1"/>
        <rFont val="Calibri"/>
        <family val="2"/>
        <scheme val="minor"/>
      </rPr>
      <t xml:space="preserve"> (applicable to Comprehensive Scheme B only)</t>
    </r>
  </si>
  <si>
    <r>
      <t>1</t>
    </r>
    <r>
      <rPr>
        <b/>
        <vertAlign val="superscript"/>
        <sz val="12"/>
        <color theme="1"/>
        <rFont val="Calibri"/>
        <family val="2"/>
        <scheme val="minor"/>
      </rPr>
      <t>st</t>
    </r>
    <r>
      <rPr>
        <b/>
        <sz val="12"/>
        <color theme="1"/>
        <rFont val="Calibri"/>
        <family val="2"/>
        <scheme val="minor"/>
      </rPr>
      <t xml:space="preserve"> Submission: </t>
    </r>
  </si>
  <si>
    <r>
      <t>2</t>
    </r>
    <r>
      <rPr>
        <b/>
        <vertAlign val="superscript"/>
        <sz val="12"/>
        <color theme="1"/>
        <rFont val="Calibri"/>
        <family val="2"/>
        <scheme val="minor"/>
      </rPr>
      <t>nd</t>
    </r>
    <r>
      <rPr>
        <b/>
        <sz val="12"/>
        <color theme="1"/>
        <rFont val="Calibri"/>
        <family val="2"/>
        <scheme val="minor"/>
      </rPr>
      <t xml:space="preserve"> Submission:</t>
    </r>
  </si>
  <si>
    <t>____ Submission:</t>
  </si>
  <si>
    <t>Final Submission</t>
  </si>
  <si>
    <t>* Please delete as appropriate</t>
  </si>
  <si>
    <t>MAN / IDCM/ SS / MW/ EU/ WU/ HWB/ IA  *</t>
  </si>
  <si>
    <t>BEAM Plus Existing Data Centres (Version 1.0) Credit Summary</t>
  </si>
  <si>
    <r>
      <t xml:space="preserve">2 credit points if there are no external lightings installed for the DC building.
</t>
    </r>
    <r>
      <rPr>
        <b/>
        <i/>
        <sz val="9"/>
        <rFont val="Arial"/>
        <family val="2"/>
      </rPr>
      <t xml:space="preserve">Alternatively, </t>
    </r>
    <r>
      <rPr>
        <i/>
        <sz val="9"/>
        <rFont val="Arial"/>
        <family val="2"/>
      </rPr>
      <t xml:space="preserve">
•	1 credit point for switching off the DC Owner, DC Management Company’s and tenants’ (if any) external lightings from 23:00 to 07:00.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</si>
</sst>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F800]dddd\,\ mmmm\ dd\,\ yyyy"/>
  </numFmts>
  <fonts count="38">
    <font>
      <sz val="11"/>
      <color theme="1"/>
      <name val="Calibri"/>
      <family val="2"/>
      <scheme val="minor"/>
    </font>
    <font>
      <sz val="11"/>
      <color theme="1"/>
      <name val="Calibri"/>
      <family val="2"/>
      <charset val="136"/>
      <scheme val="minor"/>
    </font>
    <font>
      <b/>
      <sz val="10"/>
      <name val="Arial"/>
      <family val="2"/>
    </font>
    <font>
      <sz val="9"/>
      <name val="Arial"/>
      <family val="2"/>
    </font>
    <font>
      <b/>
      <sz val="9"/>
      <name val="Arial"/>
      <family val="2"/>
    </font>
    <font>
      <b/>
      <sz val="11"/>
      <name val="Arial"/>
      <family val="2"/>
    </font>
    <font>
      <b/>
      <sz val="11"/>
      <color rgb="FFFF0000"/>
      <name val="Arial"/>
      <family val="2"/>
    </font>
    <font>
      <sz val="11"/>
      <name val="Arial"/>
      <family val="2"/>
    </font>
    <font>
      <b/>
      <i/>
      <sz val="9"/>
      <name val="Arial"/>
      <family val="2"/>
    </font>
    <font>
      <sz val="9"/>
      <color theme="1"/>
      <name val="Arial"/>
      <family val="2"/>
    </font>
    <font>
      <vertAlign val="superscript"/>
      <sz val="9"/>
      <name val="Arial"/>
      <family val="2"/>
    </font>
    <font>
      <vertAlign val="subscript"/>
      <sz val="9"/>
      <name val="Arial"/>
      <family val="2"/>
    </font>
    <font>
      <sz val="9"/>
      <color rgb="FFFF0000"/>
      <name val="Arial"/>
      <family val="2"/>
    </font>
    <font>
      <b/>
      <sz val="9"/>
      <color rgb="FFFF0000"/>
      <name val="Arial"/>
      <family val="2"/>
    </font>
    <font>
      <b/>
      <u/>
      <sz val="10"/>
      <name val="Arial"/>
      <family val="2"/>
    </font>
    <font>
      <sz val="10"/>
      <name val="Arial"/>
      <family val="2"/>
    </font>
    <font>
      <sz val="10"/>
      <color theme="1"/>
      <name val="Arial"/>
      <family val="2"/>
    </font>
    <font>
      <b/>
      <sz val="10"/>
      <color theme="1"/>
      <name val="Arial"/>
      <family val="2"/>
    </font>
    <font>
      <b/>
      <sz val="16"/>
      <name val="Arial"/>
      <family val="2"/>
    </font>
    <font>
      <i/>
      <sz val="9"/>
      <name val="Arial"/>
      <family val="2"/>
    </font>
    <font>
      <b/>
      <i/>
      <sz val="10"/>
      <color theme="1"/>
      <name val="Arial"/>
      <family val="2"/>
    </font>
    <font>
      <b/>
      <sz val="9"/>
      <color theme="1"/>
      <name val="Arial"/>
      <family val="2"/>
    </font>
    <font>
      <b/>
      <sz val="11"/>
      <color theme="1"/>
      <name val="Calibri"/>
      <family val="2"/>
      <scheme val="minor"/>
    </font>
    <font>
      <sz val="8"/>
      <color rgb="FF000000"/>
      <name val="Tahoma"/>
      <family val="2"/>
    </font>
    <font>
      <sz val="11"/>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0"/>
      <color rgb="FF000000"/>
      <name val="Arial"/>
      <family val="2"/>
    </font>
    <font>
      <b/>
      <sz val="14"/>
      <name val="Calibri"/>
      <family val="2"/>
      <scheme val="minor"/>
    </font>
    <font>
      <b/>
      <sz val="11"/>
      <name val="Calibri"/>
      <family val="2"/>
      <scheme val="minor"/>
    </font>
    <font>
      <b/>
      <sz val="12"/>
      <name val="Calibri"/>
      <family val="2"/>
      <scheme val="minor"/>
    </font>
    <font>
      <sz val="12"/>
      <name val="Calibri"/>
      <family val="2"/>
      <scheme val="minor"/>
    </font>
    <font>
      <b/>
      <i/>
      <sz val="12"/>
      <color theme="1"/>
      <name val="Calibri"/>
      <family val="2"/>
      <scheme val="minor"/>
    </font>
    <font>
      <b/>
      <vertAlign val="superscript"/>
      <sz val="12"/>
      <color theme="1"/>
      <name val="Calibri"/>
      <family val="2"/>
      <scheme val="minor"/>
    </font>
    <font>
      <i/>
      <sz val="1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CFF99"/>
        <bgColor indexed="64"/>
      </patternFill>
    </fill>
    <fill>
      <patternFill patternType="solid">
        <fgColor rgb="FFFFFF99"/>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auto="1"/>
      </top>
      <bottom/>
      <diagonal/>
    </border>
    <border>
      <left/>
      <right style="thin">
        <color indexed="64"/>
      </right>
      <top/>
      <bottom/>
      <diagonal/>
    </border>
    <border>
      <left/>
      <right style="thin">
        <color indexed="64"/>
      </right>
      <top/>
      <bottom style="thin">
        <color indexed="64"/>
      </bottom>
      <diagonal/>
    </border>
    <border>
      <left style="thin">
        <color auto="1"/>
      </left>
      <right/>
      <top style="thin">
        <color auto="1"/>
      </top>
      <bottom/>
      <diagonal/>
    </border>
    <border>
      <left style="thin">
        <color auto="1"/>
      </left>
      <right/>
      <top/>
      <bottom/>
      <diagonal/>
    </border>
    <border>
      <left/>
      <right/>
      <top style="thin">
        <color auto="1"/>
      </top>
      <bottom/>
      <diagonal/>
    </border>
  </borders>
  <cellStyleXfs count="2">
    <xf numFmtId="0" fontId="0" fillId="0" borderId="0"/>
    <xf numFmtId="0" fontId="1" fillId="0" borderId="0">
      <alignment vertical="center"/>
    </xf>
  </cellStyleXfs>
  <cellXfs count="185">
    <xf numFmtId="0" fontId="0" fillId="0" borderId="0" xfId="0"/>
    <xf numFmtId="0" fontId="2" fillId="2" borderId="0" xfId="1" applyFont="1" applyFill="1" applyAlignment="1"/>
    <xf numFmtId="0" fontId="3" fillId="2" borderId="0" xfId="1" applyFont="1" applyFill="1" applyAlignment="1">
      <alignment horizontal="left"/>
    </xf>
    <xf numFmtId="0" fontId="3" fillId="2" borderId="0" xfId="1" applyFont="1" applyFill="1" applyAlignment="1"/>
    <xf numFmtId="0" fontId="4" fillId="2" borderId="0" xfId="1" applyFont="1" applyFill="1" applyAlignment="1"/>
    <xf numFmtId="0" fontId="4" fillId="2" borderId="0" xfId="1" applyFont="1" applyFill="1" applyAlignment="1">
      <alignment horizontal="center" vertical="top"/>
    </xf>
    <xf numFmtId="0" fontId="3" fillId="2" borderId="0" xfId="1" applyFont="1" applyFill="1" applyAlignment="1">
      <alignment vertical="top"/>
    </xf>
    <xf numFmtId="0" fontId="5" fillId="3" borderId="2" xfId="1" applyFont="1" applyFill="1" applyBorder="1">
      <alignment vertical="center"/>
    </xf>
    <xf numFmtId="0" fontId="5" fillId="3" borderId="3" xfId="1" applyFont="1" applyFill="1" applyBorder="1" applyAlignment="1">
      <alignment vertical="center" wrapText="1"/>
    </xf>
    <xf numFmtId="0" fontId="5" fillId="3" borderId="4" xfId="1" applyFont="1" applyFill="1" applyBorder="1" applyAlignment="1">
      <alignment vertical="center" wrapText="1"/>
    </xf>
    <xf numFmtId="0" fontId="5" fillId="3" borderId="1" xfId="1" applyFont="1" applyFill="1" applyBorder="1" applyAlignment="1">
      <alignment horizontal="center" vertical="center" wrapText="1"/>
    </xf>
    <xf numFmtId="0" fontId="7" fillId="2" borderId="0" xfId="1" applyFont="1" applyFill="1">
      <alignment vertical="center"/>
    </xf>
    <xf numFmtId="0" fontId="4" fillId="2" borderId="1" xfId="1" applyFont="1" applyFill="1" applyBorder="1" applyAlignment="1">
      <alignment horizontal="justify" vertical="top" wrapText="1"/>
    </xf>
    <xf numFmtId="0" fontId="3" fillId="2" borderId="1" xfId="1" applyFont="1" applyFill="1" applyBorder="1" applyAlignment="1">
      <alignment horizontal="left" vertical="top" wrapText="1"/>
    </xf>
    <xf numFmtId="0" fontId="3" fillId="2" borderId="1" xfId="1" applyFont="1" applyFill="1" applyBorder="1" applyAlignment="1">
      <alignment vertical="top" wrapText="1"/>
    </xf>
    <xf numFmtId="0" fontId="3" fillId="2" borderId="1" xfId="1" applyFont="1" applyFill="1" applyBorder="1" applyAlignment="1">
      <alignment horizontal="center" vertical="top" wrapText="1"/>
    </xf>
    <xf numFmtId="0" fontId="4" fillId="2" borderId="1" xfId="1" applyFont="1" applyFill="1" applyBorder="1" applyAlignment="1" applyProtection="1">
      <alignment horizontal="center" vertical="top" wrapText="1"/>
      <protection locked="0"/>
    </xf>
    <xf numFmtId="0" fontId="3" fillId="0" borderId="1" xfId="1" applyFont="1" applyBorder="1" applyAlignment="1">
      <alignment horizontal="center" vertical="top" wrapText="1"/>
    </xf>
    <xf numFmtId="0" fontId="3" fillId="2" borderId="1" xfId="1" applyFont="1" applyFill="1" applyBorder="1" applyAlignment="1">
      <alignment horizontal="justify" vertical="top" wrapText="1"/>
    </xf>
    <xf numFmtId="0" fontId="4" fillId="2" borderId="4" xfId="1" applyFont="1" applyFill="1" applyBorder="1" applyAlignment="1">
      <alignment horizontal="left" vertical="top" wrapText="1"/>
    </xf>
    <xf numFmtId="0" fontId="3" fillId="2" borderId="0" xfId="1" applyFont="1" applyFill="1" applyAlignment="1">
      <alignment vertical="top" wrapText="1"/>
    </xf>
    <xf numFmtId="0" fontId="4" fillId="2" borderId="2" xfId="1" applyFont="1" applyFill="1" applyBorder="1" applyAlignment="1">
      <alignment vertical="top" wrapText="1"/>
    </xf>
    <xf numFmtId="0" fontId="4" fillId="2" borderId="3" xfId="1" applyFont="1" applyFill="1" applyBorder="1" applyAlignment="1">
      <alignment vertical="top" wrapText="1"/>
    </xf>
    <xf numFmtId="0" fontId="4" fillId="2" borderId="4" xfId="1" applyFont="1" applyFill="1" applyBorder="1" applyAlignment="1">
      <alignment horizontal="right" vertical="top"/>
    </xf>
    <xf numFmtId="0" fontId="9" fillId="2" borderId="0" xfId="1" applyFont="1" applyFill="1" applyAlignment="1">
      <alignment vertical="top"/>
    </xf>
    <xf numFmtId="0" fontId="4" fillId="2" borderId="2" xfId="1" applyFont="1" applyFill="1" applyBorder="1" applyAlignment="1">
      <alignment horizontal="right" vertical="top" wrapText="1"/>
    </xf>
    <xf numFmtId="0" fontId="4" fillId="2" borderId="3" xfId="1" applyFont="1" applyFill="1" applyBorder="1" applyAlignment="1">
      <alignment horizontal="right" vertical="top" wrapText="1"/>
    </xf>
    <xf numFmtId="0" fontId="4" fillId="2" borderId="2" xfId="1" quotePrefix="1" applyFont="1" applyFill="1" applyBorder="1" applyAlignment="1">
      <alignment vertical="top" wrapText="1"/>
    </xf>
    <xf numFmtId="0" fontId="4" fillId="2" borderId="3" xfId="1" quotePrefix="1" applyFont="1" applyFill="1" applyBorder="1" applyAlignment="1">
      <alignment vertical="top" wrapText="1"/>
    </xf>
    <xf numFmtId="0" fontId="4" fillId="2" borderId="4" xfId="1" quotePrefix="1" applyFont="1" applyFill="1" applyBorder="1" applyAlignment="1">
      <alignment horizontal="right" vertical="top"/>
    </xf>
    <xf numFmtId="0" fontId="5" fillId="3" borderId="1" xfId="1" applyFont="1" applyFill="1" applyBorder="1" applyAlignment="1">
      <alignment horizontal="justify" vertical="center" wrapText="1"/>
    </xf>
    <xf numFmtId="0" fontId="4" fillId="0" borderId="1" xfId="1" applyFont="1" applyBorder="1" applyAlignment="1" applyProtection="1">
      <alignment horizontal="center" vertical="top" wrapText="1"/>
      <protection locked="0"/>
    </xf>
    <xf numFmtId="0" fontId="3" fillId="2" borderId="0" xfId="1" applyFont="1" applyFill="1" applyAlignment="1">
      <alignment horizontal="left" vertical="top"/>
    </xf>
    <xf numFmtId="0" fontId="4" fillId="2" borderId="0" xfId="1" applyFont="1" applyFill="1" applyAlignment="1">
      <alignment vertical="top"/>
    </xf>
    <xf numFmtId="0" fontId="4" fillId="2" borderId="0" xfId="1" applyFont="1" applyFill="1" applyAlignment="1">
      <alignment horizontal="center" vertical="top" wrapText="1"/>
    </xf>
    <xf numFmtId="0" fontId="5" fillId="3" borderId="3" xfId="1" applyFont="1" applyFill="1" applyBorder="1">
      <alignment vertical="center"/>
    </xf>
    <xf numFmtId="0" fontId="5" fillId="3" borderId="4" xfId="1" applyFont="1" applyFill="1" applyBorder="1">
      <alignment vertical="center"/>
    </xf>
    <xf numFmtId="0" fontId="4" fillId="2" borderId="1" xfId="1" applyFont="1" applyFill="1" applyBorder="1" applyAlignment="1">
      <alignment horizontal="left" vertical="top" wrapText="1"/>
    </xf>
    <xf numFmtId="0" fontId="12" fillId="2" borderId="0" xfId="1" applyFont="1" applyFill="1" applyAlignment="1">
      <alignment vertical="top"/>
    </xf>
    <xf numFmtId="0" fontId="12" fillId="2" borderId="0" xfId="1" applyFont="1" applyFill="1" applyAlignment="1">
      <alignment horizontal="left" vertical="top"/>
    </xf>
    <xf numFmtId="0" fontId="13" fillId="2" borderId="0" xfId="1" applyFont="1" applyFill="1" applyAlignment="1">
      <alignment vertical="top"/>
    </xf>
    <xf numFmtId="0" fontId="13" fillId="2" borderId="0" xfId="1" applyFont="1" applyFill="1" applyAlignment="1">
      <alignment horizontal="center" vertical="top"/>
    </xf>
    <xf numFmtId="0" fontId="3" fillId="2" borderId="0" xfId="1" applyFont="1" applyFill="1" applyAlignment="1">
      <alignment horizontal="center" vertical="top" wrapText="1"/>
    </xf>
    <xf numFmtId="0" fontId="3" fillId="2" borderId="6" xfId="1" applyFont="1" applyFill="1" applyBorder="1" applyAlignment="1">
      <alignment vertical="top" wrapText="1"/>
    </xf>
    <xf numFmtId="0" fontId="3" fillId="2" borderId="6" xfId="1" applyFont="1" applyFill="1" applyBorder="1" applyAlignment="1">
      <alignment horizontal="center" vertical="top" wrapText="1"/>
    </xf>
    <xf numFmtId="0" fontId="4" fillId="2" borderId="6" xfId="1" applyFont="1" applyFill="1" applyBorder="1" applyAlignment="1">
      <alignment vertical="top" wrapText="1"/>
    </xf>
    <xf numFmtId="0" fontId="14" fillId="2" borderId="0" xfId="1" applyFont="1" applyFill="1" applyAlignment="1"/>
    <xf numFmtId="0" fontId="15" fillId="2" borderId="0" xfId="1" applyFont="1" applyFill="1" applyAlignment="1"/>
    <xf numFmtId="0" fontId="16" fillId="2" borderId="0" xfId="1" applyFont="1" applyFill="1">
      <alignment vertical="center"/>
    </xf>
    <xf numFmtId="0" fontId="17" fillId="2" borderId="0" xfId="1" applyFont="1" applyFill="1">
      <alignment vertical="center"/>
    </xf>
    <xf numFmtId="0" fontId="17" fillId="2" borderId="1" xfId="1" applyFont="1" applyFill="1" applyBorder="1" applyAlignment="1">
      <alignment horizontal="center" vertical="center" wrapText="1"/>
    </xf>
    <xf numFmtId="0" fontId="17" fillId="2" borderId="1" xfId="1" applyFont="1" applyFill="1" applyBorder="1" applyAlignment="1">
      <alignment horizontal="center" wrapText="1"/>
    </xf>
    <xf numFmtId="0" fontId="17" fillId="2" borderId="2" xfId="1" applyFont="1" applyFill="1" applyBorder="1" applyAlignment="1">
      <alignment horizontal="center" wrapText="1"/>
    </xf>
    <xf numFmtId="0" fontId="2" fillId="2" borderId="1" xfId="1" applyFont="1" applyFill="1" applyBorder="1" applyAlignment="1">
      <alignment horizontal="left" vertical="center" wrapText="1"/>
    </xf>
    <xf numFmtId="0" fontId="15" fillId="5" borderId="1" xfId="1" applyFont="1" applyFill="1" applyBorder="1" applyAlignment="1">
      <alignment horizontal="center" vertical="center" wrapText="1"/>
    </xf>
    <xf numFmtId="0" fontId="15" fillId="5" borderId="2" xfId="1" applyFont="1" applyFill="1" applyBorder="1" applyAlignment="1">
      <alignment horizontal="center" vertical="center" wrapText="1"/>
    </xf>
    <xf numFmtId="164" fontId="15" fillId="5" borderId="1" xfId="1" applyNumberFormat="1" applyFont="1" applyFill="1" applyBorder="1" applyAlignment="1">
      <alignment horizontal="center" vertical="center"/>
    </xf>
    <xf numFmtId="9" fontId="15" fillId="5" borderId="1" xfId="1" applyNumberFormat="1" applyFont="1" applyFill="1" applyBorder="1" applyAlignment="1">
      <alignment horizontal="center" vertical="center"/>
    </xf>
    <xf numFmtId="0" fontId="15" fillId="2" borderId="1" xfId="1" applyFont="1" applyFill="1" applyBorder="1" applyAlignment="1">
      <alignment horizontal="center" vertical="center" wrapText="1"/>
    </xf>
    <xf numFmtId="0" fontId="2" fillId="2" borderId="1" xfId="1" applyFont="1" applyFill="1" applyBorder="1" applyAlignment="1">
      <alignment horizontal="center" vertical="center" wrapText="1"/>
    </xf>
    <xf numFmtId="9" fontId="15" fillId="5" borderId="1" xfId="1" applyNumberFormat="1" applyFont="1" applyFill="1" applyBorder="1" applyAlignment="1">
      <alignment horizontal="center" vertical="center" wrapText="1"/>
    </xf>
    <xf numFmtId="10" fontId="18" fillId="5" borderId="1" xfId="1" applyNumberFormat="1" applyFont="1" applyFill="1" applyBorder="1" applyAlignment="1">
      <alignment horizontal="center" vertical="center" wrapText="1"/>
    </xf>
    <xf numFmtId="0" fontId="18" fillId="2" borderId="1" xfId="1" applyFont="1" applyFill="1" applyBorder="1" applyAlignment="1">
      <alignment horizontal="center" vertical="center" wrapText="1"/>
    </xf>
    <xf numFmtId="9" fontId="2" fillId="5" borderId="1" xfId="1" applyNumberFormat="1" applyFont="1" applyFill="1" applyBorder="1" applyAlignment="1">
      <alignment horizontal="center" vertical="center"/>
    </xf>
    <xf numFmtId="0" fontId="3" fillId="2" borderId="6" xfId="1" applyFont="1" applyFill="1" applyBorder="1" applyAlignment="1">
      <alignment horizontal="left" vertical="top" wrapText="1"/>
    </xf>
    <xf numFmtId="0" fontId="4" fillId="6" borderId="1" xfId="1" applyFont="1" applyFill="1" applyBorder="1" applyAlignment="1">
      <alignment horizontal="justify" vertical="top" wrapText="1"/>
    </xf>
    <xf numFmtId="0" fontId="3" fillId="6" borderId="1" xfId="1" applyFont="1" applyFill="1" applyBorder="1" applyAlignment="1">
      <alignment horizontal="left" vertical="top" wrapText="1"/>
    </xf>
    <xf numFmtId="0" fontId="4" fillId="2" borderId="1" xfId="1" applyFont="1" applyFill="1" applyBorder="1" applyAlignment="1">
      <alignment vertical="top" wrapText="1"/>
    </xf>
    <xf numFmtId="0" fontId="21" fillId="0" borderId="4" xfId="0" applyFont="1" applyBorder="1" applyAlignment="1">
      <alignment vertical="top"/>
    </xf>
    <xf numFmtId="0" fontId="21" fillId="6" borderId="4" xfId="0" applyFont="1" applyFill="1" applyBorder="1" applyAlignment="1">
      <alignment vertical="top"/>
    </xf>
    <xf numFmtId="0" fontId="3" fillId="6" borderId="6" xfId="1" applyFont="1" applyFill="1" applyBorder="1" applyAlignment="1">
      <alignment horizontal="left" vertical="top" wrapText="1"/>
    </xf>
    <xf numFmtId="0" fontId="4" fillId="6" borderId="6" xfId="1" applyFont="1" applyFill="1" applyBorder="1" applyAlignment="1">
      <alignment horizontal="left" vertical="top" wrapText="1"/>
    </xf>
    <xf numFmtId="0" fontId="4" fillId="6" borderId="1" xfId="1" applyFont="1" applyFill="1" applyBorder="1" applyAlignment="1">
      <alignment horizontal="left" vertical="top" wrapText="1"/>
    </xf>
    <xf numFmtId="0" fontId="3" fillId="6" borderId="7" xfId="1" applyFont="1" applyFill="1" applyBorder="1" applyAlignment="1">
      <alignment horizontal="left" vertical="top" wrapText="1"/>
    </xf>
    <xf numFmtId="0" fontId="4" fillId="6" borderId="5" xfId="1" applyFont="1" applyFill="1" applyBorder="1" applyAlignment="1">
      <alignment horizontal="left" vertical="top" wrapText="1"/>
    </xf>
    <xf numFmtId="0" fontId="3" fillId="6" borderId="5" xfId="1" applyFont="1" applyFill="1" applyBorder="1" applyAlignment="1">
      <alignment horizontal="left" vertical="top" wrapText="1"/>
    </xf>
    <xf numFmtId="0" fontId="4" fillId="6" borderId="6" xfId="1" applyFont="1" applyFill="1" applyBorder="1" applyAlignment="1">
      <alignment horizontal="justify" vertical="top" wrapText="1"/>
    </xf>
    <xf numFmtId="0" fontId="0" fillId="2" borderId="0" xfId="0" applyFill="1"/>
    <xf numFmtId="0" fontId="25" fillId="0" borderId="8" xfId="0" applyFont="1" applyBorder="1"/>
    <xf numFmtId="0" fontId="25" fillId="0" borderId="8" xfId="0" applyFont="1" applyBorder="1" applyAlignment="1">
      <alignment horizontal="center" vertical="center"/>
    </xf>
    <xf numFmtId="166" fontId="25" fillId="0" borderId="8" xfId="0" applyNumberFormat="1" applyFont="1" applyBorder="1"/>
    <xf numFmtId="0" fontId="26" fillId="0" borderId="0" xfId="0" applyFont="1"/>
    <xf numFmtId="0" fontId="26" fillId="0" borderId="0" xfId="0" applyFont="1" applyAlignment="1">
      <alignment horizontal="center" vertical="center"/>
    </xf>
    <xf numFmtId="0" fontId="25" fillId="0" borderId="0" xfId="0" applyFont="1" applyAlignment="1">
      <alignment horizontal="center" vertical="center"/>
    </xf>
    <xf numFmtId="166" fontId="26" fillId="0" borderId="0" xfId="0" applyNumberFormat="1" applyFont="1"/>
    <xf numFmtId="0" fontId="3" fillId="2" borderId="5" xfId="1" applyFont="1" applyFill="1" applyBorder="1" applyAlignment="1">
      <alignment horizontal="center" vertical="top" wrapText="1"/>
    </xf>
    <xf numFmtId="0" fontId="4" fillId="2" borderId="5" xfId="1" applyFont="1" applyFill="1" applyBorder="1" applyAlignment="1">
      <alignment horizontal="left" vertical="top" wrapText="1"/>
    </xf>
    <xf numFmtId="0" fontId="3" fillId="2" borderId="5" xfId="1" applyFont="1" applyFill="1" applyBorder="1" applyAlignment="1">
      <alignment horizontal="left" vertical="top" wrapText="1"/>
    </xf>
    <xf numFmtId="0" fontId="3" fillId="2" borderId="2" xfId="1" applyFont="1" applyFill="1" applyBorder="1" applyAlignment="1">
      <alignment horizontal="justify" vertical="top" wrapText="1"/>
    </xf>
    <xf numFmtId="0" fontId="21" fillId="6" borderId="0" xfId="0" applyFont="1" applyFill="1" applyAlignment="1">
      <alignment vertical="top"/>
    </xf>
    <xf numFmtId="0" fontId="4" fillId="6" borderId="5" xfId="1" applyFont="1" applyFill="1" applyBorder="1" applyAlignment="1">
      <alignment vertical="top" wrapText="1"/>
    </xf>
    <xf numFmtId="0" fontId="3" fillId="6" borderId="5" xfId="1" applyFont="1" applyFill="1" applyBorder="1" applyAlignment="1">
      <alignment vertical="top" wrapText="1"/>
    </xf>
    <xf numFmtId="0" fontId="4" fillId="6" borderId="5" xfId="1" applyFont="1" applyFill="1" applyBorder="1" applyAlignment="1">
      <alignment horizontal="justify" vertical="top" wrapText="1"/>
    </xf>
    <xf numFmtId="0" fontId="30" fillId="0" borderId="0" xfId="0" applyFont="1" applyAlignment="1">
      <alignment horizontal="justify" vertical="top"/>
    </xf>
    <xf numFmtId="0" fontId="4" fillId="6" borderId="1" xfId="1" applyFont="1" applyFill="1" applyBorder="1" applyAlignment="1">
      <alignment vertical="top" wrapText="1"/>
    </xf>
    <xf numFmtId="0" fontId="3" fillId="6" borderId="1" xfId="1" applyFont="1" applyFill="1" applyBorder="1" applyAlignment="1">
      <alignment vertical="top" wrapText="1"/>
    </xf>
    <xf numFmtId="0" fontId="32" fillId="0" borderId="0" xfId="0" applyFont="1"/>
    <xf numFmtId="0" fontId="24" fillId="0" borderId="0" xfId="0" applyFont="1" applyAlignment="1">
      <alignment horizontal="left"/>
    </xf>
    <xf numFmtId="0" fontId="24" fillId="0" borderId="0" xfId="0" applyFont="1"/>
    <xf numFmtId="0" fontId="27" fillId="0" borderId="0" xfId="0" applyFont="1" applyAlignment="1">
      <alignment vertical="center"/>
    </xf>
    <xf numFmtId="0" fontId="33" fillId="0" borderId="0" xfId="0" applyFont="1"/>
    <xf numFmtId="0" fontId="34" fillId="0" borderId="0" xfId="0" applyFont="1"/>
    <xf numFmtId="0" fontId="28" fillId="0" borderId="0" xfId="0" applyFont="1" applyAlignment="1">
      <alignment vertical="center"/>
    </xf>
    <xf numFmtId="0" fontId="33" fillId="0" borderId="0" xfId="0" applyFont="1" applyAlignment="1">
      <alignment horizontal="left"/>
    </xf>
    <xf numFmtId="49" fontId="29" fillId="0" borderId="0" xfId="0" applyNumberFormat="1" applyFont="1" applyAlignment="1">
      <alignment horizontal="left" vertical="center"/>
    </xf>
    <xf numFmtId="0" fontId="29" fillId="0" borderId="0" xfId="0" applyFont="1" applyAlignment="1">
      <alignment vertical="center"/>
    </xf>
    <xf numFmtId="165" fontId="29" fillId="0" borderId="0" xfId="0" applyNumberFormat="1" applyFont="1" applyAlignment="1">
      <alignment horizontal="left" vertical="center"/>
    </xf>
    <xf numFmtId="165" fontId="29" fillId="0" borderId="0" xfId="0" applyNumberFormat="1" applyFont="1" applyAlignment="1">
      <alignment vertical="center"/>
    </xf>
    <xf numFmtId="0" fontId="34" fillId="0" borderId="0" xfId="0" applyFont="1" applyAlignment="1">
      <alignment horizontal="left" vertical="top"/>
    </xf>
    <xf numFmtId="0" fontId="34" fillId="0" borderId="0" xfId="0" applyFont="1" applyAlignment="1">
      <alignment vertical="top"/>
    </xf>
    <xf numFmtId="0" fontId="29" fillId="0" borderId="0" xfId="0" applyFont="1" applyAlignment="1">
      <alignment horizontal="left" vertical="center"/>
    </xf>
    <xf numFmtId="0" fontId="28" fillId="0" borderId="0" xfId="0" applyFont="1" applyAlignment="1">
      <alignment horizontal="left" vertical="center"/>
    </xf>
    <xf numFmtId="0" fontId="37" fillId="0" borderId="0" xfId="0" applyFont="1" applyAlignment="1">
      <alignment vertical="center"/>
    </xf>
    <xf numFmtId="165" fontId="28" fillId="0" borderId="0" xfId="0" applyNumberFormat="1" applyFont="1" applyAlignment="1">
      <alignment vertical="center"/>
    </xf>
    <xf numFmtId="165" fontId="27" fillId="0" borderId="0" xfId="0" applyNumberFormat="1" applyFont="1" applyAlignment="1">
      <alignment vertical="center"/>
    </xf>
    <xf numFmtId="0" fontId="22" fillId="0" borderId="0" xfId="0" applyFont="1" applyAlignment="1">
      <alignment horizontal="left" vertical="center"/>
    </xf>
    <xf numFmtId="0" fontId="22" fillId="0" borderId="0" xfId="0" applyFont="1" applyAlignment="1">
      <alignment vertical="center"/>
    </xf>
    <xf numFmtId="0" fontId="27" fillId="0" borderId="0" xfId="0" applyFont="1" applyAlignment="1">
      <alignment horizontal="right" vertical="center"/>
    </xf>
    <xf numFmtId="0" fontId="4" fillId="2" borderId="1" xfId="1" applyFont="1" applyFill="1" applyBorder="1" applyAlignment="1">
      <alignment horizontal="center" vertical="top" wrapText="1"/>
    </xf>
    <xf numFmtId="0" fontId="31" fillId="0" borderId="0" xfId="0" applyFont="1" applyAlignment="1">
      <alignment horizontal="center" vertical="center" wrapText="1"/>
    </xf>
    <xf numFmtId="0" fontId="31" fillId="0" borderId="0" xfId="0" applyFont="1" applyAlignment="1">
      <alignment horizontal="center" vertical="center"/>
    </xf>
    <xf numFmtId="0" fontId="28" fillId="0" borderId="13" xfId="0" applyFont="1" applyBorder="1" applyAlignment="1">
      <alignment horizontal="left" vertical="top" wrapText="1"/>
    </xf>
    <xf numFmtId="0" fontId="28" fillId="0" borderId="15" xfId="0" applyFont="1" applyBorder="1" applyAlignment="1">
      <alignment horizontal="left" vertical="top" wrapText="1"/>
    </xf>
    <xf numFmtId="0" fontId="28" fillId="0" borderId="10" xfId="0" applyFont="1" applyBorder="1" applyAlignment="1">
      <alignment horizontal="left" vertical="top" wrapText="1"/>
    </xf>
    <xf numFmtId="0" fontId="28" fillId="0" borderId="14" xfId="0" applyFont="1" applyBorder="1" applyAlignment="1">
      <alignment horizontal="left" vertical="top" wrapText="1"/>
    </xf>
    <xf numFmtId="0" fontId="28" fillId="0" borderId="0" xfId="0" applyFont="1" applyAlignment="1">
      <alignment horizontal="left" vertical="top" wrapText="1"/>
    </xf>
    <xf numFmtId="0" fontId="28" fillId="0" borderId="11" xfId="0" applyFont="1" applyBorder="1" applyAlignment="1">
      <alignment horizontal="left" vertical="top" wrapText="1"/>
    </xf>
    <xf numFmtId="0" fontId="28" fillId="0" borderId="9" xfId="0" applyFont="1" applyBorder="1" applyAlignment="1">
      <alignment horizontal="left" vertical="top" wrapText="1"/>
    </xf>
    <xf numFmtId="0" fontId="28" fillId="0" borderId="8" xfId="0" applyFont="1" applyBorder="1" applyAlignment="1">
      <alignment horizontal="left" vertical="top" wrapText="1"/>
    </xf>
    <xf numFmtId="0" fontId="28" fillId="0" borderId="12" xfId="0" applyFont="1" applyBorder="1" applyAlignment="1">
      <alignment horizontal="left" vertical="top" wrapText="1"/>
    </xf>
    <xf numFmtId="0" fontId="37" fillId="0" borderId="0" xfId="0" applyFont="1" applyAlignment="1">
      <alignment horizontal="right" vertical="center"/>
    </xf>
    <xf numFmtId="0" fontId="3" fillId="2" borderId="5" xfId="1" applyFont="1" applyFill="1" applyBorder="1" applyAlignment="1">
      <alignment horizontal="left" vertical="top" wrapText="1"/>
    </xf>
    <xf numFmtId="0" fontId="3" fillId="2" borderId="6" xfId="1" applyFont="1" applyFill="1" applyBorder="1" applyAlignment="1">
      <alignment horizontal="left" vertical="top" wrapText="1"/>
    </xf>
    <xf numFmtId="0" fontId="4" fillId="2" borderId="5" xfId="1" applyFont="1" applyFill="1" applyBorder="1" applyAlignment="1">
      <alignment horizontal="left" vertical="top" wrapText="1"/>
    </xf>
    <xf numFmtId="0" fontId="4" fillId="2" borderId="6" xfId="1" applyFont="1" applyFill="1" applyBorder="1" applyAlignment="1">
      <alignment horizontal="left" vertical="top" wrapText="1"/>
    </xf>
    <xf numFmtId="0" fontId="8" fillId="6" borderId="2" xfId="1" applyFont="1" applyFill="1" applyBorder="1" applyAlignment="1">
      <alignment horizontal="left" vertical="top" wrapText="1"/>
    </xf>
    <xf numFmtId="0" fontId="8" fillId="6" borderId="3" xfId="1" applyFont="1" applyFill="1" applyBorder="1" applyAlignment="1">
      <alignment horizontal="left" vertical="top" wrapText="1"/>
    </xf>
    <xf numFmtId="0" fontId="8" fillId="6" borderId="4" xfId="1" applyFont="1" applyFill="1" applyBorder="1" applyAlignment="1">
      <alignment horizontal="left" vertical="top" wrapText="1"/>
    </xf>
    <xf numFmtId="0" fontId="16" fillId="0" borderId="5" xfId="0" applyFont="1" applyBorder="1" applyAlignment="1">
      <alignment horizontal="center" vertical="top" wrapText="1"/>
    </xf>
    <xf numFmtId="0" fontId="16" fillId="0" borderId="6" xfId="0" applyFont="1" applyBorder="1" applyAlignment="1">
      <alignment horizontal="center" vertical="top" wrapText="1"/>
    </xf>
    <xf numFmtId="0" fontId="3" fillId="2" borderId="7" xfId="1" applyFont="1" applyFill="1" applyBorder="1" applyAlignment="1">
      <alignment horizontal="left" vertical="top" wrapText="1"/>
    </xf>
    <xf numFmtId="0" fontId="4" fillId="2" borderId="13" xfId="1" applyFont="1" applyFill="1" applyBorder="1" applyAlignment="1">
      <alignment horizontal="left" vertical="top" wrapText="1"/>
    </xf>
    <xf numFmtId="0" fontId="4" fillId="2" borderId="14" xfId="1" applyFont="1" applyFill="1" applyBorder="1" applyAlignment="1">
      <alignment horizontal="left" vertical="top" wrapText="1"/>
    </xf>
    <xf numFmtId="0" fontId="4" fillId="2" borderId="9" xfId="1" applyFont="1" applyFill="1" applyBorder="1" applyAlignment="1">
      <alignment horizontal="left" vertical="top" wrapText="1"/>
    </xf>
    <xf numFmtId="0" fontId="4" fillId="2" borderId="2" xfId="1" applyFont="1" applyFill="1" applyBorder="1" applyAlignment="1" applyProtection="1">
      <alignment horizontal="center" vertical="top" wrapText="1"/>
      <protection locked="0"/>
    </xf>
    <xf numFmtId="0" fontId="4" fillId="2" borderId="4" xfId="1" applyFont="1" applyFill="1" applyBorder="1" applyAlignment="1" applyProtection="1">
      <alignment horizontal="center" vertical="top" wrapText="1"/>
      <protection locked="0"/>
    </xf>
    <xf numFmtId="0" fontId="4" fillId="2" borderId="7" xfId="1" applyFont="1" applyFill="1" applyBorder="1" applyAlignment="1">
      <alignment horizontal="left" vertical="top" wrapText="1"/>
    </xf>
    <xf numFmtId="0" fontId="4" fillId="2" borderId="1" xfId="1" applyFont="1" applyFill="1" applyBorder="1" applyAlignment="1">
      <alignment horizontal="left" vertical="top" wrapText="1"/>
    </xf>
    <xf numFmtId="0" fontId="3" fillId="2" borderId="1" xfId="1" applyFont="1" applyFill="1" applyBorder="1" applyAlignment="1">
      <alignment horizontal="left" vertical="top" wrapText="1"/>
    </xf>
    <xf numFmtId="0" fontId="3" fillId="2" borderId="5" xfId="1" applyFont="1" applyFill="1" applyBorder="1" applyAlignment="1">
      <alignment horizontal="center" vertical="top" wrapText="1"/>
    </xf>
    <xf numFmtId="0" fontId="3" fillId="2" borderId="10" xfId="1" applyFont="1" applyFill="1" applyBorder="1" applyAlignment="1">
      <alignment horizontal="left" vertical="top" wrapText="1"/>
    </xf>
    <xf numFmtId="0" fontId="3" fillId="2" borderId="11" xfId="1" applyFont="1" applyFill="1" applyBorder="1" applyAlignment="1">
      <alignment horizontal="left" vertical="top" wrapText="1"/>
    </xf>
    <xf numFmtId="0" fontId="3" fillId="2" borderId="12" xfId="1" applyFont="1" applyFill="1" applyBorder="1" applyAlignment="1">
      <alignment horizontal="left" vertical="top" wrapText="1"/>
    </xf>
    <xf numFmtId="0" fontId="3" fillId="2" borderId="6" xfId="1" applyFont="1" applyFill="1" applyBorder="1" applyAlignment="1">
      <alignment horizontal="center" vertical="top" wrapText="1"/>
    </xf>
    <xf numFmtId="0" fontId="3" fillId="2" borderId="7" xfId="1" applyFont="1" applyFill="1" applyBorder="1" applyAlignment="1">
      <alignment horizontal="center" vertical="top" wrapText="1"/>
    </xf>
    <xf numFmtId="10" fontId="4" fillId="5" borderId="2" xfId="1" applyNumberFormat="1" applyFont="1" applyFill="1" applyBorder="1" applyAlignment="1">
      <alignment horizontal="center" vertical="top" wrapText="1"/>
    </xf>
    <xf numFmtId="10" fontId="4" fillId="5" borderId="3" xfId="1" applyNumberFormat="1" applyFont="1" applyFill="1" applyBorder="1" applyAlignment="1">
      <alignment horizontal="center" vertical="top" wrapText="1"/>
    </xf>
    <xf numFmtId="10" fontId="4" fillId="5" borderId="4" xfId="1" applyNumberFormat="1" applyFont="1" applyFill="1" applyBorder="1" applyAlignment="1">
      <alignment horizontal="center" vertical="top" wrapText="1"/>
    </xf>
    <xf numFmtId="0" fontId="4" fillId="2" borderId="1" xfId="1" applyFont="1" applyFill="1" applyBorder="1" applyAlignment="1">
      <alignment horizontal="center" vertical="top" wrapText="1"/>
    </xf>
    <xf numFmtId="0" fontId="4" fillId="4" borderId="1" xfId="1" applyFont="1" applyFill="1" applyBorder="1" applyAlignment="1">
      <alignment horizontal="center" vertical="top" wrapText="1"/>
    </xf>
    <xf numFmtId="0" fontId="6" fillId="3" borderId="1" xfId="1" applyFont="1" applyFill="1" applyBorder="1" applyAlignment="1">
      <alignment horizontal="center" vertical="center" wrapText="1"/>
    </xf>
    <xf numFmtId="0" fontId="4" fillId="5" borderId="2" xfId="1" applyFont="1" applyFill="1" applyBorder="1" applyAlignment="1">
      <alignment horizontal="center" vertical="top" wrapText="1"/>
    </xf>
    <xf numFmtId="0" fontId="4" fillId="5" borderId="3" xfId="1" applyFont="1" applyFill="1" applyBorder="1" applyAlignment="1">
      <alignment horizontal="center" vertical="top" wrapText="1"/>
    </xf>
    <xf numFmtId="0" fontId="4" fillId="5" borderId="4" xfId="1" applyFont="1" applyFill="1" applyBorder="1" applyAlignment="1">
      <alignment horizontal="center" vertical="top" wrapText="1"/>
    </xf>
    <xf numFmtId="0" fontId="5" fillId="3" borderId="2"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4" fillId="4" borderId="2" xfId="1" applyFont="1" applyFill="1" applyBorder="1" applyAlignment="1">
      <alignment horizontal="center" vertical="top" wrapText="1"/>
    </xf>
    <xf numFmtId="0" fontId="4" fillId="4" borderId="4" xfId="1" applyFont="1" applyFill="1" applyBorder="1" applyAlignment="1">
      <alignment horizontal="center" vertical="top" wrapText="1"/>
    </xf>
    <xf numFmtId="0" fontId="4" fillId="2" borderId="5" xfId="1" applyFont="1" applyFill="1" applyBorder="1" applyAlignment="1">
      <alignment horizontal="justify" vertical="top" wrapText="1"/>
    </xf>
    <xf numFmtId="0" fontId="4" fillId="2" borderId="6" xfId="1" applyFont="1" applyFill="1" applyBorder="1" applyAlignment="1">
      <alignment horizontal="justify" vertical="top" wrapText="1"/>
    </xf>
    <xf numFmtId="0" fontId="4" fillId="2" borderId="1" xfId="1" applyFont="1" applyFill="1" applyBorder="1" applyAlignment="1">
      <alignment horizontal="justify" vertical="top" wrapText="1"/>
    </xf>
    <xf numFmtId="0" fontId="3" fillId="2" borderId="1" xfId="1" applyFont="1" applyFill="1" applyBorder="1" applyAlignment="1">
      <alignment horizontal="center" vertical="top" wrapText="1"/>
    </xf>
    <xf numFmtId="0" fontId="20" fillId="6" borderId="2" xfId="0" applyFont="1" applyFill="1" applyBorder="1" applyAlignment="1">
      <alignment horizontal="left" vertical="top"/>
    </xf>
    <xf numFmtId="0" fontId="20" fillId="6" borderId="3" xfId="0" applyFont="1" applyFill="1" applyBorder="1" applyAlignment="1">
      <alignment horizontal="left" vertical="top"/>
    </xf>
    <xf numFmtId="0" fontId="20" fillId="6" borderId="4" xfId="0" applyFont="1" applyFill="1" applyBorder="1" applyAlignment="1">
      <alignment horizontal="left" vertical="top"/>
    </xf>
    <xf numFmtId="0" fontId="2" fillId="2" borderId="2" xfId="1" applyFont="1" applyFill="1" applyBorder="1" applyAlignment="1">
      <alignment horizontal="right" vertical="center" wrapText="1"/>
    </xf>
    <xf numFmtId="0" fontId="2" fillId="2" borderId="3" xfId="1" applyFont="1" applyFill="1" applyBorder="1" applyAlignment="1">
      <alignment horizontal="right" vertical="center" wrapText="1"/>
    </xf>
    <xf numFmtId="0" fontId="2" fillId="2" borderId="4" xfId="1" applyFont="1" applyFill="1" applyBorder="1" applyAlignment="1">
      <alignment horizontal="right" vertical="center" wrapText="1"/>
    </xf>
    <xf numFmtId="0" fontId="8" fillId="6" borderId="1" xfId="1" applyFont="1" applyFill="1" applyBorder="1" applyAlignment="1">
      <alignment horizontal="left" vertical="top" wrapText="1"/>
    </xf>
    <xf numFmtId="0" fontId="4" fillId="2" borderId="1" xfId="1" applyFont="1" applyFill="1" applyBorder="1" applyAlignment="1" applyProtection="1">
      <alignment horizontal="center" vertical="top" wrapText="1"/>
      <protection locked="0"/>
    </xf>
    <xf numFmtId="0" fontId="3" fillId="2" borderId="1" xfId="1" applyFont="1" applyFill="1" applyBorder="1" applyAlignment="1">
      <alignment horizontal="center" vertical="top"/>
    </xf>
    <xf numFmtId="0" fontId="3" fillId="2" borderId="1" xfId="1" applyFont="1" applyFill="1" applyBorder="1" applyAlignment="1">
      <alignment horizontal="center" vertical="top"/>
    </xf>
    <xf numFmtId="0" fontId="4" fillId="5" borderId="1" xfId="1" applyFont="1" applyFill="1" applyBorder="1" applyAlignment="1">
      <alignment horizontal="center" vertical="top" wrapText="1"/>
    </xf>
    <xf numFmtId="10" fontId="4" fillId="5" borderId="1" xfId="1" applyNumberFormat="1" applyFont="1" applyFill="1" applyBorder="1" applyAlignment="1">
      <alignment horizontal="center" vertical="top" wrapText="1"/>
    </xf>
    <xf numFmtId="0" fontId="4" fillId="0" borderId="1" xfId="1" applyFont="1" applyBorder="1" applyAlignment="1" applyProtection="1">
      <alignment horizontal="left" vertical="top" wrapText="1"/>
      <protection locked="0"/>
    </xf>
  </cellXfs>
  <cellStyles count="2">
    <cellStyle name="Normal" xfId="0" builtinId="0"/>
    <cellStyle name="Normal 5" xfId="1" xr:uid="{468AE88C-9A87-4127-AEB2-111EB2F7FECE}"/>
  </cellStyles>
  <dxfs count="9">
    <dxf>
      <font>
        <color rgb="FF006100"/>
      </font>
      <fill>
        <patternFill>
          <bgColor rgb="FFC6EFCE"/>
        </patternFill>
      </fill>
    </dxf>
    <dxf>
      <font>
        <color theme="7" tint="-0.499984740745262"/>
      </font>
      <fill>
        <patternFill>
          <bgColor rgb="FFD6C586"/>
        </patternFill>
      </fill>
    </dxf>
    <dxf>
      <font>
        <color theme="0" tint="-0.499984740745262"/>
      </font>
      <fill>
        <patternFill>
          <bgColor theme="0" tint="-4.9989318521683403E-2"/>
        </patternFill>
      </fill>
    </dxf>
    <dxf>
      <font>
        <color theme="7" tint="-0.24994659260841701"/>
      </font>
      <fill>
        <patternFill patternType="none">
          <bgColor auto="1"/>
        </patternFill>
      </fill>
    </dxf>
    <dxf>
      <font>
        <color theme="0" tint="-0.499984740745262"/>
      </font>
      <fill>
        <patternFill patternType="solid">
          <bgColor theme="0"/>
        </patternFill>
      </fill>
    </dxf>
    <dxf>
      <font>
        <color rgb="FFFF0000"/>
      </font>
      <fill>
        <patternFill patternType="none">
          <bgColor auto="1"/>
        </patternFill>
      </fill>
    </dxf>
    <dxf>
      <font>
        <color rgb="FF9C0006"/>
      </font>
      <fill>
        <patternFill>
          <bgColor rgb="FFFFC7CE"/>
        </patternFill>
      </fill>
    </dxf>
    <dxf>
      <font>
        <b/>
        <i val="0"/>
        <color rgb="FF9C0006"/>
      </font>
    </dxf>
    <dxf>
      <font>
        <color rgb="FF9C0006"/>
      </font>
      <fill>
        <patternFill>
          <bgColor rgb="FFFFC7CE"/>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19</xdr:row>
          <xdr:rowOff>257175</xdr:rowOff>
        </xdr:from>
        <xdr:to>
          <xdr:col>1</xdr:col>
          <xdr:colOff>533400</xdr:colOff>
          <xdr:row>21</xdr:row>
          <xdr:rowOff>219075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20</xdr:row>
          <xdr:rowOff>238125</xdr:rowOff>
        </xdr:from>
        <xdr:to>
          <xdr:col>1</xdr:col>
          <xdr:colOff>533400</xdr:colOff>
          <xdr:row>23</xdr:row>
          <xdr:rowOff>19050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21</xdr:row>
          <xdr:rowOff>238125</xdr:rowOff>
        </xdr:from>
        <xdr:to>
          <xdr:col>1</xdr:col>
          <xdr:colOff>533400</xdr:colOff>
          <xdr:row>24</xdr:row>
          <xdr:rowOff>47625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22</xdr:row>
          <xdr:rowOff>228600</xdr:rowOff>
        </xdr:from>
        <xdr:to>
          <xdr:col>1</xdr:col>
          <xdr:colOff>533400</xdr:colOff>
          <xdr:row>25</xdr:row>
          <xdr:rowOff>47625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47625</xdr:colOff>
      <xdr:row>148</xdr:row>
      <xdr:rowOff>218635</xdr:rowOff>
    </xdr:from>
    <xdr:to>
      <xdr:col>2</xdr:col>
      <xdr:colOff>2000251</xdr:colOff>
      <xdr:row>148</xdr:row>
      <xdr:rowOff>1243346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200275" y="79847635"/>
          <a:ext cx="1952626" cy="1024711"/>
        </a:xfrm>
        <a:prstGeom prst="rect">
          <a:avLst/>
        </a:prstGeom>
      </xdr:spPr>
    </xdr:pic>
    <xdr:clientData/>
  </xdr:twoCellAnchor>
  <xdr:twoCellAnchor editAs="oneCell">
    <xdr:from>
      <xdr:col>2</xdr:col>
      <xdr:colOff>28575</xdr:colOff>
      <xdr:row>149</xdr:row>
      <xdr:rowOff>228601</xdr:rowOff>
    </xdr:from>
    <xdr:to>
      <xdr:col>2</xdr:col>
      <xdr:colOff>1971675</xdr:colOff>
      <xdr:row>149</xdr:row>
      <xdr:rowOff>578225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2181225" y="81219676"/>
          <a:ext cx="1943100" cy="349624"/>
        </a:xfrm>
        <a:prstGeom prst="rect">
          <a:avLst/>
        </a:prstGeom>
      </xdr:spPr>
    </xdr:pic>
    <xdr:clientData/>
  </xdr:twoCellAnchor>
  <xdr:twoCellAnchor editAs="oneCell">
    <xdr:from>
      <xdr:col>2</xdr:col>
      <xdr:colOff>19051</xdr:colOff>
      <xdr:row>174</xdr:row>
      <xdr:rowOff>371475</xdr:rowOff>
    </xdr:from>
    <xdr:to>
      <xdr:col>2</xdr:col>
      <xdr:colOff>3720869</xdr:colOff>
      <xdr:row>175</xdr:row>
      <xdr:rowOff>457200</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a:stretch>
          <a:fillRect/>
        </a:stretch>
      </xdr:blipFill>
      <xdr:spPr>
        <a:xfrm>
          <a:off x="2171701" y="92887800"/>
          <a:ext cx="3701818" cy="552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GB%20Project\GB\C3681%20BEAM%20Plus%20Data%20Centre%20Development\Project%20Deliverable\10-Final%20Version\4-Credit%20Summary\PAM-FM-043%20Credit%20Summary%20Checklist%20of%20NBv2.0_Rev2.0_unlock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NB2.0)"/>
      <sheetName val="Credit Checklist"/>
      <sheetName val="Project Score Result"/>
      <sheetName val="Target Rating_BSL"/>
      <sheetName val="pull down list"/>
    </sheetNames>
    <sheetDataSet>
      <sheetData sheetId="0">
        <row r="29">
          <cell r="F29"/>
        </row>
        <row r="30">
          <cell r="F30"/>
        </row>
        <row r="35">
          <cell r="F35"/>
        </row>
        <row r="36">
          <cell r="F36"/>
        </row>
        <row r="41">
          <cell r="F41"/>
        </row>
        <row r="42">
          <cell r="F42"/>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2B262-9709-4DD0-A3FA-72022A34A8FE}">
  <dimension ref="A1:N29"/>
  <sheetViews>
    <sheetView tabSelected="1" view="pageBreakPreview" zoomScaleNormal="100" zoomScaleSheetLayoutView="100" workbookViewId="0">
      <selection activeCell="Q16" sqref="Q16"/>
    </sheetView>
  </sheetViews>
  <sheetFormatPr defaultRowHeight="15"/>
  <cols>
    <col min="3" max="3" width="16.7109375" customWidth="1"/>
  </cols>
  <sheetData>
    <row r="1" spans="1:14">
      <c r="A1" s="119" t="s">
        <v>438</v>
      </c>
      <c r="B1" s="120"/>
      <c r="C1" s="120"/>
      <c r="D1" s="120"/>
      <c r="E1" s="120"/>
      <c r="F1" s="120"/>
      <c r="G1" s="120"/>
      <c r="H1" s="120"/>
      <c r="I1" s="120"/>
      <c r="J1" s="120"/>
      <c r="K1" s="120"/>
      <c r="L1" s="120"/>
      <c r="M1" s="120"/>
      <c r="N1" s="120"/>
    </row>
    <row r="2" spans="1:14" ht="21.75" customHeight="1">
      <c r="A2" s="120"/>
      <c r="B2" s="120"/>
      <c r="C2" s="120"/>
      <c r="D2" s="120"/>
      <c r="E2" s="120"/>
      <c r="F2" s="120"/>
      <c r="G2" s="120"/>
      <c r="H2" s="120"/>
      <c r="I2" s="120"/>
      <c r="J2" s="120"/>
      <c r="K2" s="120"/>
      <c r="L2" s="120"/>
      <c r="M2" s="120"/>
      <c r="N2" s="120"/>
    </row>
    <row r="3" spans="1:14">
      <c r="A3" s="96"/>
      <c r="B3" s="97"/>
      <c r="C3" s="98"/>
      <c r="D3" s="98"/>
      <c r="E3" s="98"/>
      <c r="F3" s="98"/>
      <c r="G3" s="98"/>
      <c r="H3" s="98"/>
      <c r="I3" s="99"/>
      <c r="J3" s="99"/>
      <c r="K3" s="99"/>
      <c r="L3" s="99"/>
      <c r="M3" s="99"/>
      <c r="N3" s="99"/>
    </row>
    <row r="4" spans="1:14" ht="15.75">
      <c r="A4" s="100" t="s">
        <v>429</v>
      </c>
      <c r="B4" s="100"/>
      <c r="C4" s="101"/>
      <c r="D4" s="101"/>
      <c r="E4" s="101"/>
      <c r="F4" s="101"/>
      <c r="G4" s="101"/>
      <c r="H4" s="101"/>
      <c r="I4" s="102"/>
      <c r="J4" s="102"/>
      <c r="K4" s="102"/>
      <c r="L4" s="102"/>
      <c r="M4" s="102"/>
      <c r="N4" s="102"/>
    </row>
    <row r="5" spans="1:14" ht="15.75">
      <c r="A5" s="100" t="s">
        <v>240</v>
      </c>
      <c r="B5" s="103"/>
      <c r="C5" s="100"/>
      <c r="D5" s="101"/>
      <c r="E5" s="101"/>
      <c r="F5" s="101"/>
      <c r="G5" s="101"/>
      <c r="H5" s="101"/>
      <c r="I5" s="102"/>
      <c r="J5" s="102"/>
      <c r="K5" s="102"/>
      <c r="L5" s="102"/>
      <c r="M5" s="102"/>
      <c r="N5" s="102"/>
    </row>
    <row r="6" spans="1:14" ht="15.75">
      <c r="A6" s="100" t="s">
        <v>430</v>
      </c>
      <c r="B6" s="103"/>
      <c r="C6" s="100"/>
      <c r="D6" s="101"/>
      <c r="E6" s="101"/>
      <c r="F6" s="101"/>
      <c r="G6" s="101"/>
      <c r="H6" s="101"/>
      <c r="I6" s="102"/>
      <c r="J6" s="102"/>
      <c r="K6" s="102"/>
      <c r="L6" s="102"/>
      <c r="M6" s="102"/>
      <c r="N6" s="102"/>
    </row>
    <row r="7" spans="1:14" ht="15.75">
      <c r="A7" s="102"/>
      <c r="B7" s="102"/>
      <c r="C7" s="102"/>
      <c r="D7" s="102"/>
      <c r="E7" s="102"/>
      <c r="F7" s="102"/>
      <c r="G7" s="102"/>
      <c r="H7" s="102"/>
      <c r="I7" s="102"/>
      <c r="J7" s="102"/>
      <c r="K7" s="102"/>
      <c r="L7" s="102"/>
      <c r="M7" s="102"/>
      <c r="N7" s="102"/>
    </row>
    <row r="8" spans="1:14" ht="15.75">
      <c r="A8" s="104" t="s">
        <v>241</v>
      </c>
      <c r="B8" s="105" t="s">
        <v>242</v>
      </c>
      <c r="C8" s="102"/>
      <c r="D8" s="102"/>
      <c r="E8" s="102"/>
      <c r="F8" s="102"/>
      <c r="G8" s="102"/>
      <c r="H8" s="102"/>
      <c r="I8" s="102"/>
      <c r="J8" s="102"/>
      <c r="K8" s="102"/>
      <c r="L8" s="102"/>
      <c r="M8" s="102"/>
      <c r="N8" s="102"/>
    </row>
    <row r="9" spans="1:14" ht="15.75">
      <c r="A9" s="102"/>
      <c r="B9" s="121"/>
      <c r="C9" s="122"/>
      <c r="D9" s="122"/>
      <c r="E9" s="122"/>
      <c r="F9" s="122"/>
      <c r="G9" s="122"/>
      <c r="H9" s="122"/>
      <c r="I9" s="122"/>
      <c r="J9" s="122"/>
      <c r="K9" s="122"/>
      <c r="L9" s="122"/>
      <c r="M9" s="123"/>
      <c r="N9" s="102"/>
    </row>
    <row r="10" spans="1:14" ht="15.75">
      <c r="A10" s="102"/>
      <c r="B10" s="124"/>
      <c r="C10" s="125"/>
      <c r="D10" s="125"/>
      <c r="E10" s="125"/>
      <c r="F10" s="125"/>
      <c r="G10" s="125"/>
      <c r="H10" s="125"/>
      <c r="I10" s="125"/>
      <c r="J10" s="125"/>
      <c r="K10" s="125"/>
      <c r="L10" s="125"/>
      <c r="M10" s="126"/>
      <c r="N10" s="102"/>
    </row>
    <row r="11" spans="1:14" ht="15.75">
      <c r="A11" s="102"/>
      <c r="B11" s="124"/>
      <c r="C11" s="125"/>
      <c r="D11" s="125"/>
      <c r="E11" s="125"/>
      <c r="F11" s="125"/>
      <c r="G11" s="125"/>
      <c r="H11" s="125"/>
      <c r="I11" s="125"/>
      <c r="J11" s="125"/>
      <c r="K11" s="125"/>
      <c r="L11" s="125"/>
      <c r="M11" s="126"/>
      <c r="N11" s="102"/>
    </row>
    <row r="12" spans="1:14" ht="15.75">
      <c r="A12" s="102"/>
      <c r="B12" s="124"/>
      <c r="C12" s="125"/>
      <c r="D12" s="125"/>
      <c r="E12" s="125"/>
      <c r="F12" s="125"/>
      <c r="G12" s="125"/>
      <c r="H12" s="125"/>
      <c r="I12" s="125"/>
      <c r="J12" s="125"/>
      <c r="K12" s="125"/>
      <c r="L12" s="125"/>
      <c r="M12" s="126"/>
      <c r="N12" s="102"/>
    </row>
    <row r="13" spans="1:14" ht="15.75">
      <c r="A13" s="102"/>
      <c r="B13" s="124"/>
      <c r="C13" s="125"/>
      <c r="D13" s="125"/>
      <c r="E13" s="125"/>
      <c r="F13" s="125"/>
      <c r="G13" s="125"/>
      <c r="H13" s="125"/>
      <c r="I13" s="125"/>
      <c r="J13" s="125"/>
      <c r="K13" s="125"/>
      <c r="L13" s="125"/>
      <c r="M13" s="126"/>
      <c r="N13" s="102"/>
    </row>
    <row r="14" spans="1:14" ht="15.75">
      <c r="A14" s="102"/>
      <c r="B14" s="124"/>
      <c r="C14" s="125"/>
      <c r="D14" s="125"/>
      <c r="E14" s="125"/>
      <c r="F14" s="125"/>
      <c r="G14" s="125"/>
      <c r="H14" s="125"/>
      <c r="I14" s="125"/>
      <c r="J14" s="125"/>
      <c r="K14" s="125"/>
      <c r="L14" s="125"/>
      <c r="M14" s="126"/>
      <c r="N14" s="102"/>
    </row>
    <row r="15" spans="1:14" ht="15.75">
      <c r="A15" s="102"/>
      <c r="B15" s="124"/>
      <c r="C15" s="125"/>
      <c r="D15" s="125"/>
      <c r="E15" s="125"/>
      <c r="F15" s="125"/>
      <c r="G15" s="125"/>
      <c r="H15" s="125"/>
      <c r="I15" s="125"/>
      <c r="J15" s="125"/>
      <c r="K15" s="125"/>
      <c r="L15" s="125"/>
      <c r="M15" s="126"/>
      <c r="N15" s="102"/>
    </row>
    <row r="16" spans="1:14" ht="15.75">
      <c r="A16" s="102"/>
      <c r="B16" s="124"/>
      <c r="C16" s="125"/>
      <c r="D16" s="125"/>
      <c r="E16" s="125"/>
      <c r="F16" s="125"/>
      <c r="G16" s="125"/>
      <c r="H16" s="125"/>
      <c r="I16" s="125"/>
      <c r="J16" s="125"/>
      <c r="K16" s="125"/>
      <c r="L16" s="125"/>
      <c r="M16" s="126"/>
      <c r="N16" s="102"/>
    </row>
    <row r="17" spans="1:14" ht="15.75">
      <c r="A17" s="102"/>
      <c r="B17" s="124"/>
      <c r="C17" s="125"/>
      <c r="D17" s="125"/>
      <c r="E17" s="125"/>
      <c r="F17" s="125"/>
      <c r="G17" s="125"/>
      <c r="H17" s="125"/>
      <c r="I17" s="125"/>
      <c r="J17" s="125"/>
      <c r="K17" s="125"/>
      <c r="L17" s="125"/>
      <c r="M17" s="126"/>
      <c r="N17" s="102"/>
    </row>
    <row r="18" spans="1:14" ht="15.75">
      <c r="A18" s="102"/>
      <c r="B18" s="127"/>
      <c r="C18" s="128"/>
      <c r="D18" s="128"/>
      <c r="E18" s="128"/>
      <c r="F18" s="128"/>
      <c r="G18" s="128"/>
      <c r="H18" s="128"/>
      <c r="I18" s="128"/>
      <c r="J18" s="128"/>
      <c r="K18" s="128"/>
      <c r="L18" s="128"/>
      <c r="M18" s="129"/>
      <c r="N18" s="102"/>
    </row>
    <row r="19" spans="1:14" ht="15.75">
      <c r="A19" s="102"/>
      <c r="B19" s="102"/>
      <c r="C19" s="102"/>
      <c r="D19" s="102"/>
      <c r="E19" s="102"/>
      <c r="F19" s="102"/>
      <c r="G19" s="102"/>
      <c r="H19" s="102"/>
      <c r="I19" s="102"/>
      <c r="J19" s="102"/>
      <c r="K19" s="102"/>
      <c r="L19" s="102"/>
      <c r="M19" s="102"/>
      <c r="N19" s="102"/>
    </row>
    <row r="20" spans="1:14" ht="15.75">
      <c r="A20" s="106">
        <v>2</v>
      </c>
      <c r="B20" s="105" t="s">
        <v>431</v>
      </c>
      <c r="C20" s="105"/>
      <c r="D20" s="105"/>
      <c r="E20" s="105"/>
      <c r="F20" s="105"/>
      <c r="G20" s="102"/>
      <c r="H20" s="102"/>
      <c r="I20" s="102"/>
      <c r="J20" s="102"/>
      <c r="K20" s="102"/>
      <c r="L20" s="102"/>
      <c r="M20" s="102"/>
      <c r="N20" s="102"/>
    </row>
    <row r="21" spans="1:14" ht="18">
      <c r="A21" s="107"/>
      <c r="B21" s="108"/>
      <c r="C21" s="105" t="s">
        <v>432</v>
      </c>
      <c r="D21" s="105" t="s">
        <v>437</v>
      </c>
      <c r="E21" s="105"/>
      <c r="F21" s="105"/>
      <c r="G21" s="102"/>
      <c r="H21" s="102"/>
      <c r="I21" s="102"/>
      <c r="J21" s="102"/>
      <c r="K21" s="102"/>
      <c r="L21" s="102"/>
      <c r="M21" s="102"/>
      <c r="N21" s="102"/>
    </row>
    <row r="22" spans="1:14" ht="18">
      <c r="A22" s="107"/>
      <c r="B22" s="109"/>
      <c r="C22" s="110" t="s">
        <v>433</v>
      </c>
      <c r="D22" s="105" t="s">
        <v>437</v>
      </c>
      <c r="E22" s="102"/>
      <c r="F22" s="102"/>
      <c r="G22" s="102"/>
      <c r="H22" s="111"/>
      <c r="I22" s="102"/>
      <c r="J22" s="102"/>
      <c r="K22" s="102"/>
      <c r="L22" s="102"/>
      <c r="M22" s="102"/>
      <c r="N22" s="102"/>
    </row>
    <row r="23" spans="1:14" ht="15.75">
      <c r="A23" s="107"/>
      <c r="B23" s="109"/>
      <c r="C23" s="110" t="s">
        <v>434</v>
      </c>
      <c r="D23" s="105" t="s">
        <v>437</v>
      </c>
      <c r="E23" s="102"/>
      <c r="F23" s="102"/>
      <c r="G23" s="102"/>
      <c r="H23" s="111"/>
      <c r="I23" s="102"/>
      <c r="J23" s="102"/>
      <c r="K23" s="102"/>
      <c r="L23" s="102"/>
      <c r="M23" s="102"/>
      <c r="N23" s="102"/>
    </row>
    <row r="24" spans="1:14" ht="15.75">
      <c r="A24" s="107"/>
      <c r="B24" s="109"/>
      <c r="C24" s="110" t="s">
        <v>435</v>
      </c>
      <c r="D24" s="102"/>
      <c r="E24" s="102"/>
      <c r="F24" s="102"/>
      <c r="G24" s="102"/>
      <c r="H24" s="111"/>
      <c r="I24" s="102"/>
      <c r="J24" s="102"/>
      <c r="K24" s="102"/>
      <c r="L24" s="102"/>
      <c r="M24" s="102"/>
      <c r="N24" s="102"/>
    </row>
    <row r="25" spans="1:14" ht="15.75">
      <c r="A25" s="107"/>
      <c r="B25" s="110"/>
      <c r="C25" s="112"/>
      <c r="D25" s="112"/>
      <c r="E25" s="112"/>
      <c r="F25" s="112"/>
      <c r="G25" s="130" t="s">
        <v>436</v>
      </c>
      <c r="H25" s="130"/>
      <c r="I25" s="130"/>
      <c r="J25" s="130"/>
      <c r="K25" s="130"/>
      <c r="L25" s="130"/>
      <c r="M25" s="130"/>
      <c r="N25" s="112"/>
    </row>
    <row r="26" spans="1:14" ht="15.75">
      <c r="A26" s="113"/>
      <c r="B26" s="109"/>
      <c r="C26" s="109"/>
      <c r="D26" s="109"/>
      <c r="E26" s="109"/>
      <c r="F26" s="109"/>
      <c r="G26" s="109"/>
      <c r="H26" s="109"/>
      <c r="I26" s="109"/>
      <c r="J26" s="109"/>
      <c r="K26" s="109"/>
      <c r="L26" s="109"/>
      <c r="M26" s="109"/>
      <c r="N26" s="102"/>
    </row>
    <row r="27" spans="1:14">
      <c r="A27" s="114"/>
      <c r="B27" s="115"/>
      <c r="C27" s="116"/>
      <c r="D27" s="99"/>
      <c r="E27" s="99"/>
      <c r="F27" s="99"/>
      <c r="G27" s="99"/>
      <c r="H27" s="99"/>
      <c r="I27" s="99"/>
      <c r="J27" s="99"/>
      <c r="K27" s="99"/>
      <c r="L27" s="99"/>
      <c r="M27" s="99"/>
      <c r="N27" s="99"/>
    </row>
    <row r="28" spans="1:14">
      <c r="A28" s="114"/>
      <c r="B28" s="115"/>
      <c r="C28" s="116"/>
      <c r="D28" s="99"/>
      <c r="E28" s="99"/>
      <c r="F28" s="99"/>
      <c r="G28" s="99"/>
      <c r="H28" s="99"/>
      <c r="I28" s="99"/>
      <c r="J28" s="99"/>
      <c r="K28" s="99"/>
      <c r="L28" s="99"/>
      <c r="M28" s="99"/>
      <c r="N28" s="99"/>
    </row>
    <row r="29" spans="1:14">
      <c r="A29" s="114"/>
      <c r="B29" s="117"/>
      <c r="C29" s="99"/>
      <c r="D29" s="99"/>
      <c r="E29" s="99"/>
      <c r="F29" s="99"/>
      <c r="G29" s="99"/>
      <c r="H29" s="99"/>
      <c r="I29" s="99"/>
      <c r="J29" s="99"/>
      <c r="K29" s="99"/>
      <c r="L29" s="99"/>
      <c r="M29" s="99"/>
      <c r="N29" s="99"/>
    </row>
  </sheetData>
  <mergeCells count="3">
    <mergeCell ref="A1:N2"/>
    <mergeCell ref="B9:M18"/>
    <mergeCell ref="G25:M25"/>
  </mergeCells>
  <pageMargins left="0.7" right="0.7" top="0.75" bottom="0.75" header="0.3" footer="0.3"/>
  <pageSetup scale="6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180975</xdr:colOff>
                    <xdr:row>19</xdr:row>
                    <xdr:rowOff>257175</xdr:rowOff>
                  </from>
                  <to>
                    <xdr:col>1</xdr:col>
                    <xdr:colOff>533400</xdr:colOff>
                    <xdr:row>21</xdr:row>
                    <xdr:rowOff>219075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180975</xdr:colOff>
                    <xdr:row>20</xdr:row>
                    <xdr:rowOff>238125</xdr:rowOff>
                  </from>
                  <to>
                    <xdr:col>1</xdr:col>
                    <xdr:colOff>533400</xdr:colOff>
                    <xdr:row>23</xdr:row>
                    <xdr:rowOff>19050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180975</xdr:colOff>
                    <xdr:row>21</xdr:row>
                    <xdr:rowOff>238125</xdr:rowOff>
                  </from>
                  <to>
                    <xdr:col>1</xdr:col>
                    <xdr:colOff>533400</xdr:colOff>
                    <xdr:row>24</xdr:row>
                    <xdr:rowOff>47625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xdr:col>
                    <xdr:colOff>180975</xdr:colOff>
                    <xdr:row>22</xdr:row>
                    <xdr:rowOff>228600</xdr:rowOff>
                  </from>
                  <to>
                    <xdr:col>1</xdr:col>
                    <xdr:colOff>533400</xdr:colOff>
                    <xdr:row>25</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59206-E536-42F2-8F12-09C78BA2D8DA}">
  <sheetPr codeName="Sheet2"/>
  <dimension ref="A1:H212"/>
  <sheetViews>
    <sheetView view="pageBreakPreview" topLeftCell="A193" zoomScale="85" zoomScaleNormal="85" zoomScaleSheetLayoutView="85" workbookViewId="0">
      <selection activeCell="J210" sqref="J210"/>
    </sheetView>
  </sheetViews>
  <sheetFormatPr defaultColWidth="9.140625" defaultRowHeight="12"/>
  <cols>
    <col min="1" max="1" width="14.28515625" style="6" customWidth="1"/>
    <col min="2" max="2" width="18" style="32" customWidth="1"/>
    <col min="3" max="3" width="78.7109375" style="6" customWidth="1"/>
    <col min="4" max="4" width="17" style="6" customWidth="1"/>
    <col min="5" max="5" width="11.7109375" style="6" customWidth="1"/>
    <col min="6" max="6" width="11.7109375" style="33" customWidth="1"/>
    <col min="7" max="7" width="6.28515625" style="5" customWidth="1"/>
    <col min="8" max="8" width="6.28515625" style="33" customWidth="1"/>
    <col min="9" max="9" width="9.140625" style="6"/>
    <col min="10" max="10" width="9.140625" style="6" customWidth="1"/>
    <col min="11" max="16384" width="9.140625" style="6"/>
  </cols>
  <sheetData>
    <row r="1" spans="1:8" s="3" customFormat="1" ht="12.75">
      <c r="A1" s="1" t="s">
        <v>0</v>
      </c>
      <c r="B1" s="2"/>
      <c r="F1" s="4"/>
      <c r="G1" s="5"/>
      <c r="H1" s="4"/>
    </row>
    <row r="3" spans="1:8" ht="15.75" customHeight="1">
      <c r="A3" s="158"/>
      <c r="B3" s="147" t="s">
        <v>1</v>
      </c>
      <c r="C3" s="147" t="s">
        <v>2</v>
      </c>
      <c r="D3" s="158" t="s">
        <v>3</v>
      </c>
      <c r="E3" s="158" t="s">
        <v>4</v>
      </c>
      <c r="F3" s="158" t="s">
        <v>5</v>
      </c>
      <c r="G3" s="158" t="s">
        <v>6</v>
      </c>
      <c r="H3" s="158"/>
    </row>
    <row r="4" spans="1:8" ht="12" customHeight="1">
      <c r="A4" s="158"/>
      <c r="B4" s="147"/>
      <c r="C4" s="147"/>
      <c r="D4" s="158"/>
      <c r="E4" s="158"/>
      <c r="F4" s="158"/>
      <c r="G4" s="158"/>
      <c r="H4" s="158"/>
    </row>
    <row r="5" spans="1:8" s="11" customFormat="1" ht="15">
      <c r="A5" s="7" t="s">
        <v>408</v>
      </c>
      <c r="B5" s="8"/>
      <c r="C5" s="9"/>
      <c r="D5" s="10"/>
      <c r="E5" s="10" t="s">
        <v>409</v>
      </c>
      <c r="F5" s="10" t="s">
        <v>8</v>
      </c>
      <c r="G5" s="160"/>
      <c r="H5" s="160"/>
    </row>
    <row r="6" spans="1:8" s="11" customFormat="1" ht="29.25" customHeight="1">
      <c r="A6" s="12" t="s">
        <v>301</v>
      </c>
      <c r="B6" s="13" t="s">
        <v>302</v>
      </c>
      <c r="C6" s="13" t="s">
        <v>411</v>
      </c>
      <c r="D6" s="15" t="s">
        <v>101</v>
      </c>
      <c r="E6" s="15" t="s">
        <v>10</v>
      </c>
      <c r="F6" s="16" t="s">
        <v>11</v>
      </c>
      <c r="G6" s="159" t="s">
        <v>10</v>
      </c>
      <c r="H6" s="159"/>
    </row>
    <row r="7" spans="1:8" s="11" customFormat="1" ht="24">
      <c r="A7" s="133" t="s">
        <v>306</v>
      </c>
      <c r="B7" s="131" t="s">
        <v>303</v>
      </c>
      <c r="C7" s="18" t="s">
        <v>412</v>
      </c>
      <c r="D7" s="149" t="s">
        <v>101</v>
      </c>
      <c r="E7" s="15">
        <v>1</v>
      </c>
      <c r="F7" s="16" t="s">
        <v>11</v>
      </c>
      <c r="G7" s="179">
        <v>0</v>
      </c>
      <c r="H7" s="179"/>
    </row>
    <row r="8" spans="1:8" s="11" customFormat="1" ht="24">
      <c r="A8" s="146"/>
      <c r="B8" s="140"/>
      <c r="C8" s="18" t="s">
        <v>413</v>
      </c>
      <c r="D8" s="154"/>
      <c r="E8" s="15">
        <v>1</v>
      </c>
      <c r="F8" s="16" t="s">
        <v>11</v>
      </c>
      <c r="G8" s="179">
        <v>0</v>
      </c>
      <c r="H8" s="179"/>
    </row>
    <row r="9" spans="1:8" s="11" customFormat="1" ht="14.25">
      <c r="A9" s="146"/>
      <c r="B9" s="140"/>
      <c r="C9" s="18" t="s">
        <v>414</v>
      </c>
      <c r="D9" s="154"/>
      <c r="E9" s="15">
        <v>1</v>
      </c>
      <c r="F9" s="16" t="s">
        <v>11</v>
      </c>
      <c r="G9" s="179">
        <v>0</v>
      </c>
      <c r="H9" s="179"/>
    </row>
    <row r="10" spans="1:8" s="11" customFormat="1" ht="14.25">
      <c r="A10" s="146"/>
      <c r="B10" s="140"/>
      <c r="C10" s="18" t="s">
        <v>415</v>
      </c>
      <c r="D10" s="154"/>
      <c r="E10" s="15" t="s">
        <v>27</v>
      </c>
      <c r="F10" s="16" t="s">
        <v>11</v>
      </c>
      <c r="G10" s="16">
        <v>0</v>
      </c>
      <c r="H10" s="67" t="s">
        <v>84</v>
      </c>
    </row>
    <row r="11" spans="1:8" s="11" customFormat="1" ht="14.25">
      <c r="A11" s="134"/>
      <c r="B11" s="132"/>
      <c r="C11" s="18" t="s">
        <v>416</v>
      </c>
      <c r="D11" s="153"/>
      <c r="E11" s="15" t="s">
        <v>27</v>
      </c>
      <c r="F11" s="16" t="s">
        <v>11</v>
      </c>
      <c r="G11" s="16">
        <v>0</v>
      </c>
      <c r="H11" s="67" t="s">
        <v>84</v>
      </c>
    </row>
    <row r="12" spans="1:8" s="11" customFormat="1" ht="48" customHeight="1">
      <c r="A12" s="133" t="s">
        <v>307</v>
      </c>
      <c r="B12" s="131" t="s">
        <v>304</v>
      </c>
      <c r="C12" s="18" t="s">
        <v>417</v>
      </c>
      <c r="D12" s="149" t="s">
        <v>101</v>
      </c>
      <c r="E12" s="15">
        <v>1</v>
      </c>
      <c r="F12" s="16" t="s">
        <v>11</v>
      </c>
      <c r="G12" s="179">
        <v>0</v>
      </c>
      <c r="H12" s="179"/>
    </row>
    <row r="13" spans="1:8" s="11" customFormat="1" ht="60">
      <c r="A13" s="134"/>
      <c r="B13" s="132"/>
      <c r="C13" s="18" t="s">
        <v>418</v>
      </c>
      <c r="D13" s="153"/>
      <c r="E13" s="15" t="s">
        <v>27</v>
      </c>
      <c r="F13" s="16" t="s">
        <v>11</v>
      </c>
      <c r="G13" s="16">
        <v>0</v>
      </c>
      <c r="H13" s="67" t="s">
        <v>84</v>
      </c>
    </row>
    <row r="14" spans="1:8" s="11" customFormat="1" ht="48">
      <c r="A14" s="133" t="s">
        <v>305</v>
      </c>
      <c r="B14" s="131" t="s">
        <v>308</v>
      </c>
      <c r="C14" s="18" t="s">
        <v>419</v>
      </c>
      <c r="D14" s="149" t="s">
        <v>101</v>
      </c>
      <c r="E14" s="15">
        <v>1</v>
      </c>
      <c r="F14" s="16" t="s">
        <v>11</v>
      </c>
      <c r="G14" s="179">
        <v>0</v>
      </c>
      <c r="H14" s="179"/>
    </row>
    <row r="15" spans="1:8" s="11" customFormat="1" ht="48">
      <c r="A15" s="134"/>
      <c r="B15" s="132"/>
      <c r="C15" s="18" t="s">
        <v>420</v>
      </c>
      <c r="D15" s="153"/>
      <c r="E15" s="15">
        <v>1</v>
      </c>
      <c r="F15" s="16" t="s">
        <v>11</v>
      </c>
      <c r="G15" s="179">
        <v>0</v>
      </c>
      <c r="H15" s="179"/>
    </row>
    <row r="16" spans="1:8" s="11" customFormat="1" ht="60">
      <c r="A16" s="133" t="s">
        <v>309</v>
      </c>
      <c r="B16" s="131" t="s">
        <v>310</v>
      </c>
      <c r="C16" s="18" t="s">
        <v>421</v>
      </c>
      <c r="D16" s="15" t="s">
        <v>311</v>
      </c>
      <c r="E16" s="15">
        <v>1</v>
      </c>
      <c r="F16" s="16" t="s">
        <v>11</v>
      </c>
      <c r="G16" s="179">
        <v>0</v>
      </c>
      <c r="H16" s="179"/>
    </row>
    <row r="17" spans="1:8" s="11" customFormat="1" ht="60">
      <c r="A17" s="134"/>
      <c r="B17" s="132"/>
      <c r="C17" s="18" t="s">
        <v>422</v>
      </c>
      <c r="D17" s="44" t="s">
        <v>312</v>
      </c>
      <c r="E17" s="15">
        <v>1</v>
      </c>
      <c r="F17" s="16" t="s">
        <v>11</v>
      </c>
      <c r="G17" s="179">
        <v>0</v>
      </c>
      <c r="H17" s="179"/>
    </row>
    <row r="18" spans="1:8" s="11" customFormat="1" ht="48">
      <c r="A18" s="133" t="s">
        <v>119</v>
      </c>
      <c r="B18" s="131" t="s">
        <v>313</v>
      </c>
      <c r="C18" s="14" t="s">
        <v>314</v>
      </c>
      <c r="D18" s="149" t="s">
        <v>101</v>
      </c>
      <c r="E18" s="17">
        <v>2</v>
      </c>
      <c r="F18" s="16" t="s">
        <v>11</v>
      </c>
      <c r="G18" s="179">
        <v>0</v>
      </c>
      <c r="H18" s="179"/>
    </row>
    <row r="19" spans="1:8" s="11" customFormat="1" ht="144">
      <c r="A19" s="146"/>
      <c r="B19" s="140"/>
      <c r="C19" s="14" t="s">
        <v>423</v>
      </c>
      <c r="D19" s="154"/>
      <c r="E19" s="17">
        <v>4</v>
      </c>
      <c r="F19" s="16" t="s">
        <v>11</v>
      </c>
      <c r="G19" s="179">
        <v>0</v>
      </c>
      <c r="H19" s="179"/>
    </row>
    <row r="20" spans="1:8" s="11" customFormat="1" ht="48">
      <c r="A20" s="134"/>
      <c r="B20" s="132"/>
      <c r="C20" s="13" t="s">
        <v>315</v>
      </c>
      <c r="D20" s="153"/>
      <c r="E20" s="17">
        <v>1</v>
      </c>
      <c r="F20" s="16" t="s">
        <v>11</v>
      </c>
      <c r="G20" s="179">
        <v>0</v>
      </c>
      <c r="H20" s="179"/>
    </row>
    <row r="21" spans="1:8" s="24" customFormat="1" ht="19.5" customHeight="1">
      <c r="A21" s="21"/>
      <c r="B21" s="22"/>
      <c r="C21" s="22"/>
      <c r="D21" s="22"/>
      <c r="E21" s="23" t="s">
        <v>30</v>
      </c>
      <c r="F21" s="182">
        <f>IF(COUNTIF(F7:F20,"Y")=0," ", SUMIFS(E7:E20,E7:E20,"&gt;0",F7:F20,"Y"))</f>
        <v>15</v>
      </c>
      <c r="G21" s="182"/>
      <c r="H21" s="182"/>
    </row>
    <row r="22" spans="1:8" s="24" customFormat="1" ht="18.75" customHeight="1">
      <c r="A22" s="21"/>
      <c r="B22" s="22"/>
      <c r="C22" s="22"/>
      <c r="D22" s="22"/>
      <c r="E22" s="23" t="s">
        <v>31</v>
      </c>
      <c r="F22" s="182">
        <f>IF(COUNTIF(F7:F20,"Y")=0," ",SUMIFS(G7:G20,E7:E20,"&gt;0",F7:F20,"Y"))</f>
        <v>0</v>
      </c>
      <c r="G22" s="182"/>
      <c r="H22" s="182"/>
    </row>
    <row r="23" spans="1:8" s="24" customFormat="1" ht="18.75" customHeight="1">
      <c r="A23" s="25"/>
      <c r="B23" s="26"/>
      <c r="C23" s="26"/>
      <c r="D23" s="26"/>
      <c r="E23" s="23" t="s">
        <v>32</v>
      </c>
      <c r="F23" s="182">
        <f>IF(COUNTIF(F7:F20,"Y")=0," ",SUMIFS(G7:G20,E7:E20,"1B",F7:F20,"Y"))</f>
        <v>0</v>
      </c>
      <c r="G23" s="182"/>
      <c r="H23" s="37" t="s">
        <v>16</v>
      </c>
    </row>
    <row r="24" spans="1:8" s="24" customFormat="1" ht="20.25" customHeight="1">
      <c r="A24" s="27"/>
      <c r="B24" s="28"/>
      <c r="C24" s="28"/>
      <c r="D24" s="28"/>
      <c r="E24" s="29" t="s">
        <v>33</v>
      </c>
      <c r="F24" s="183">
        <f>IF(COUNTIF(F7:F20,"Y")=0," ",IF((F22+F23*1.2)/SUMIF(F7:F20,"Y",E7:E20)&gt;100%,100%,(F22+F23*1.2)/SUMIF(F7:F20,"Y",E7:E20)))</f>
        <v>0</v>
      </c>
      <c r="G24" s="183"/>
      <c r="H24" s="183"/>
    </row>
    <row r="26" spans="1:8" ht="15.75" customHeight="1">
      <c r="A26" s="158"/>
      <c r="B26" s="147" t="s">
        <v>1</v>
      </c>
      <c r="C26" s="147" t="s">
        <v>2</v>
      </c>
      <c r="D26" s="158" t="s">
        <v>3</v>
      </c>
      <c r="E26" s="158" t="s">
        <v>4</v>
      </c>
      <c r="F26" s="158" t="s">
        <v>5</v>
      </c>
      <c r="G26" s="158" t="s">
        <v>6</v>
      </c>
      <c r="H26" s="158"/>
    </row>
    <row r="27" spans="1:8" ht="12" customHeight="1">
      <c r="A27" s="158"/>
      <c r="B27" s="147"/>
      <c r="C27" s="147"/>
      <c r="D27" s="158"/>
      <c r="E27" s="158"/>
      <c r="F27" s="158"/>
      <c r="G27" s="158"/>
      <c r="H27" s="158"/>
    </row>
    <row r="28" spans="1:8" ht="42.75" customHeight="1">
      <c r="A28" s="7" t="s">
        <v>7</v>
      </c>
      <c r="B28" s="8"/>
      <c r="C28" s="9"/>
      <c r="D28" s="10"/>
      <c r="E28" s="10" t="s">
        <v>426</v>
      </c>
      <c r="F28" s="10" t="s">
        <v>8</v>
      </c>
      <c r="G28" s="160"/>
      <c r="H28" s="160"/>
    </row>
    <row r="29" spans="1:8" ht="36">
      <c r="A29" s="12" t="s">
        <v>94</v>
      </c>
      <c r="B29" s="13" t="s">
        <v>9</v>
      </c>
      <c r="C29" s="13" t="s">
        <v>316</v>
      </c>
      <c r="D29" s="15" t="s">
        <v>101</v>
      </c>
      <c r="E29" s="15" t="s">
        <v>10</v>
      </c>
      <c r="F29" s="16" t="s">
        <v>11</v>
      </c>
      <c r="G29" s="159" t="s">
        <v>10</v>
      </c>
      <c r="H29" s="159"/>
    </row>
    <row r="30" spans="1:8" ht="24">
      <c r="A30" s="65" t="s">
        <v>95</v>
      </c>
      <c r="B30" s="66" t="s">
        <v>96</v>
      </c>
      <c r="C30" s="135" t="s">
        <v>322</v>
      </c>
      <c r="D30" s="136"/>
      <c r="E30" s="136"/>
      <c r="F30" s="136"/>
      <c r="G30" s="136"/>
      <c r="H30" s="137"/>
    </row>
    <row r="31" spans="1:8" ht="24">
      <c r="A31" s="65" t="s">
        <v>97</v>
      </c>
      <c r="B31" s="66" t="s">
        <v>13</v>
      </c>
      <c r="C31" s="135" t="s">
        <v>322</v>
      </c>
      <c r="D31" s="136"/>
      <c r="E31" s="136"/>
      <c r="F31" s="136"/>
      <c r="G31" s="136"/>
      <c r="H31" s="137"/>
    </row>
    <row r="32" spans="1:8" ht="144">
      <c r="A32" s="133" t="s">
        <v>98</v>
      </c>
      <c r="B32" s="131" t="s">
        <v>14</v>
      </c>
      <c r="C32" s="14" t="s">
        <v>318</v>
      </c>
      <c r="D32" s="149" t="s">
        <v>101</v>
      </c>
      <c r="E32" s="15">
        <v>1</v>
      </c>
      <c r="F32" s="16" t="s">
        <v>11</v>
      </c>
      <c r="G32" s="179">
        <v>0</v>
      </c>
      <c r="H32" s="179"/>
    </row>
    <row r="33" spans="1:8" ht="63" customHeight="1">
      <c r="A33" s="134"/>
      <c r="B33" s="132"/>
      <c r="C33" s="14" t="s">
        <v>319</v>
      </c>
      <c r="D33" s="153"/>
      <c r="E33" s="17">
        <v>1</v>
      </c>
      <c r="F33" s="16" t="s">
        <v>11</v>
      </c>
      <c r="G33" s="179">
        <v>0</v>
      </c>
      <c r="H33" s="179"/>
    </row>
    <row r="34" spans="1:8" ht="48">
      <c r="A34" s="133" t="s">
        <v>99</v>
      </c>
      <c r="B34" s="131" t="s">
        <v>100</v>
      </c>
      <c r="C34" s="14" t="s">
        <v>233</v>
      </c>
      <c r="D34" s="149" t="s">
        <v>101</v>
      </c>
      <c r="E34" s="17" t="s">
        <v>27</v>
      </c>
      <c r="F34" s="16" t="s">
        <v>11</v>
      </c>
      <c r="G34" s="16">
        <v>0</v>
      </c>
      <c r="H34" s="67" t="s">
        <v>84</v>
      </c>
    </row>
    <row r="35" spans="1:8" ht="48">
      <c r="A35" s="146"/>
      <c r="B35" s="140"/>
      <c r="C35" s="14" t="s">
        <v>320</v>
      </c>
      <c r="D35" s="154"/>
      <c r="E35" s="17" t="s">
        <v>27</v>
      </c>
      <c r="F35" s="16" t="s">
        <v>11</v>
      </c>
      <c r="G35" s="16">
        <v>0</v>
      </c>
      <c r="H35" s="67" t="s">
        <v>84</v>
      </c>
    </row>
    <row r="36" spans="1:8" ht="36">
      <c r="A36" s="134"/>
      <c r="B36" s="132"/>
      <c r="C36" s="13" t="s">
        <v>321</v>
      </c>
      <c r="D36" s="153"/>
      <c r="E36" s="17" t="s">
        <v>27</v>
      </c>
      <c r="F36" s="16" t="s">
        <v>11</v>
      </c>
      <c r="G36" s="16">
        <v>0</v>
      </c>
      <c r="H36" s="67" t="s">
        <v>84</v>
      </c>
    </row>
    <row r="37" spans="1:8" ht="24">
      <c r="A37" s="67" t="s">
        <v>102</v>
      </c>
      <c r="B37" s="14" t="s">
        <v>17</v>
      </c>
      <c r="C37" s="18" t="s">
        <v>424</v>
      </c>
      <c r="D37" s="15" t="s">
        <v>101</v>
      </c>
      <c r="E37" s="15">
        <v>1</v>
      </c>
      <c r="F37" s="16" t="s">
        <v>11</v>
      </c>
      <c r="G37" s="179">
        <v>0</v>
      </c>
      <c r="H37" s="179"/>
    </row>
    <row r="38" spans="1:8">
      <c r="A38" s="92" t="s">
        <v>103</v>
      </c>
      <c r="B38" s="75" t="s">
        <v>18</v>
      </c>
      <c r="C38" s="135" t="s">
        <v>317</v>
      </c>
      <c r="D38" s="136"/>
      <c r="E38" s="136"/>
      <c r="F38" s="136"/>
      <c r="G38" s="136"/>
      <c r="H38" s="137"/>
    </row>
    <row r="39" spans="1:8" ht="48">
      <c r="A39" s="133" t="s">
        <v>104</v>
      </c>
      <c r="B39" s="131" t="s">
        <v>19</v>
      </c>
      <c r="C39" s="18" t="s">
        <v>323</v>
      </c>
      <c r="D39" s="149" t="s">
        <v>101</v>
      </c>
      <c r="E39" s="17" t="s">
        <v>27</v>
      </c>
      <c r="F39" s="16" t="s">
        <v>11</v>
      </c>
      <c r="G39" s="16">
        <v>0</v>
      </c>
      <c r="H39" s="67" t="s">
        <v>84</v>
      </c>
    </row>
    <row r="40" spans="1:8" ht="133.5" customHeight="1">
      <c r="A40" s="146"/>
      <c r="B40" s="140"/>
      <c r="C40" s="18" t="s">
        <v>324</v>
      </c>
      <c r="D40" s="154"/>
      <c r="E40" s="17" t="s">
        <v>75</v>
      </c>
      <c r="F40" s="16" t="s">
        <v>11</v>
      </c>
      <c r="G40" s="16">
        <v>0</v>
      </c>
      <c r="H40" s="67" t="s">
        <v>84</v>
      </c>
    </row>
    <row r="41" spans="1:8" ht="144">
      <c r="A41" s="146"/>
      <c r="B41" s="140"/>
      <c r="C41" s="18" t="s">
        <v>325</v>
      </c>
      <c r="D41" s="154"/>
      <c r="E41" s="17" t="s">
        <v>75</v>
      </c>
      <c r="F41" s="16" t="s">
        <v>11</v>
      </c>
      <c r="G41" s="16">
        <v>0</v>
      </c>
      <c r="H41" s="67" t="s">
        <v>84</v>
      </c>
    </row>
    <row r="42" spans="1:8" ht="36">
      <c r="A42" s="134"/>
      <c r="B42" s="132"/>
      <c r="C42" s="18" t="s">
        <v>326</v>
      </c>
      <c r="D42" s="153"/>
      <c r="E42" s="17" t="s">
        <v>27</v>
      </c>
      <c r="F42" s="16" t="s">
        <v>11</v>
      </c>
      <c r="G42" s="16">
        <v>0</v>
      </c>
      <c r="H42" s="67" t="s">
        <v>84</v>
      </c>
    </row>
    <row r="43" spans="1:8" ht="36">
      <c r="A43" s="65" t="s">
        <v>105</v>
      </c>
      <c r="B43" s="66" t="s">
        <v>20</v>
      </c>
      <c r="C43" s="135" t="s">
        <v>317</v>
      </c>
      <c r="D43" s="136"/>
      <c r="E43" s="136"/>
      <c r="F43" s="136"/>
      <c r="G43" s="136"/>
      <c r="H43" s="137"/>
    </row>
    <row r="44" spans="1:8" ht="24">
      <c r="A44" s="90" t="s">
        <v>425</v>
      </c>
      <c r="B44" s="91" t="s">
        <v>21</v>
      </c>
      <c r="C44" s="135" t="s">
        <v>317</v>
      </c>
      <c r="D44" s="136"/>
      <c r="E44" s="136"/>
      <c r="F44" s="136"/>
      <c r="G44" s="136"/>
      <c r="H44" s="137"/>
    </row>
    <row r="45" spans="1:8" ht="47.25" customHeight="1">
      <c r="A45" s="133" t="s">
        <v>106</v>
      </c>
      <c r="B45" s="131" t="s">
        <v>22</v>
      </c>
      <c r="C45" s="18" t="s">
        <v>327</v>
      </c>
      <c r="D45" s="149" t="s">
        <v>101</v>
      </c>
      <c r="E45" s="15">
        <v>1</v>
      </c>
      <c r="F45" s="16" t="s">
        <v>11</v>
      </c>
      <c r="G45" s="144">
        <v>0</v>
      </c>
      <c r="H45" s="145"/>
    </row>
    <row r="46" spans="1:8" ht="61.5" customHeight="1">
      <c r="A46" s="146"/>
      <c r="B46" s="140"/>
      <c r="C46" s="18" t="s">
        <v>328</v>
      </c>
      <c r="D46" s="153"/>
      <c r="E46" s="15">
        <v>1</v>
      </c>
      <c r="F46" s="16" t="s">
        <v>11</v>
      </c>
      <c r="G46" s="144">
        <v>0</v>
      </c>
      <c r="H46" s="145"/>
    </row>
    <row r="47" spans="1:8" ht="36">
      <c r="A47" s="133" t="s">
        <v>107</v>
      </c>
      <c r="B47" s="131" t="s">
        <v>23</v>
      </c>
      <c r="C47" s="18" t="s">
        <v>329</v>
      </c>
      <c r="D47" s="15" t="s">
        <v>115</v>
      </c>
      <c r="E47" s="15">
        <v>1</v>
      </c>
      <c r="F47" s="16" t="s">
        <v>11</v>
      </c>
      <c r="G47" s="144">
        <v>0</v>
      </c>
      <c r="H47" s="145"/>
    </row>
    <row r="48" spans="1:8" ht="48">
      <c r="A48" s="134"/>
      <c r="B48" s="132"/>
      <c r="C48" s="88" t="s">
        <v>330</v>
      </c>
      <c r="D48" s="15" t="s">
        <v>115</v>
      </c>
      <c r="E48" s="15">
        <v>1</v>
      </c>
      <c r="F48" s="16" t="s">
        <v>11</v>
      </c>
      <c r="G48" s="144">
        <v>0</v>
      </c>
      <c r="H48" s="145"/>
    </row>
    <row r="49" spans="1:8" ht="24">
      <c r="A49" s="65" t="s">
        <v>108</v>
      </c>
      <c r="B49" s="66" t="s">
        <v>109</v>
      </c>
      <c r="C49" s="135" t="s">
        <v>110</v>
      </c>
      <c r="D49" s="136"/>
      <c r="E49" s="136"/>
      <c r="F49" s="136"/>
      <c r="G49" s="136"/>
      <c r="H49" s="137"/>
    </row>
    <row r="50" spans="1:8" ht="24">
      <c r="A50" s="12" t="s">
        <v>111</v>
      </c>
      <c r="B50" s="13" t="s">
        <v>24</v>
      </c>
      <c r="C50" s="18" t="s">
        <v>112</v>
      </c>
      <c r="D50" s="15" t="s">
        <v>101</v>
      </c>
      <c r="E50" s="15">
        <v>1</v>
      </c>
      <c r="F50" s="16" t="s">
        <v>11</v>
      </c>
      <c r="G50" s="179">
        <v>0</v>
      </c>
      <c r="H50" s="179"/>
    </row>
    <row r="51" spans="1:8" ht="36">
      <c r="A51" s="12" t="s">
        <v>113</v>
      </c>
      <c r="B51" s="13" t="s">
        <v>25</v>
      </c>
      <c r="C51" s="18" t="s">
        <v>114</v>
      </c>
      <c r="D51" s="15" t="s">
        <v>101</v>
      </c>
      <c r="E51" s="15">
        <v>1</v>
      </c>
      <c r="F51" s="16" t="s">
        <v>11</v>
      </c>
      <c r="G51" s="179">
        <v>0</v>
      </c>
      <c r="H51" s="179"/>
    </row>
    <row r="52" spans="1:8" ht="36">
      <c r="A52" s="12" t="s">
        <v>116</v>
      </c>
      <c r="B52" s="13" t="s">
        <v>26</v>
      </c>
      <c r="C52" s="18" t="s">
        <v>117</v>
      </c>
      <c r="D52" s="15" t="s">
        <v>115</v>
      </c>
      <c r="E52" s="15" t="s">
        <v>27</v>
      </c>
      <c r="F52" s="16" t="s">
        <v>11</v>
      </c>
      <c r="G52" s="16">
        <v>0</v>
      </c>
      <c r="H52" s="67" t="s">
        <v>16</v>
      </c>
    </row>
    <row r="53" spans="1:8" ht="36">
      <c r="A53" s="12" t="s">
        <v>118</v>
      </c>
      <c r="B53" s="13" t="s">
        <v>120</v>
      </c>
      <c r="C53" s="18" t="s">
        <v>121</v>
      </c>
      <c r="D53" s="15" t="s">
        <v>101</v>
      </c>
      <c r="E53" s="15" t="s">
        <v>27</v>
      </c>
      <c r="F53" s="16" t="s">
        <v>11</v>
      </c>
      <c r="G53" s="16">
        <v>0</v>
      </c>
      <c r="H53" s="67" t="s">
        <v>16</v>
      </c>
    </row>
    <row r="54" spans="1:8" ht="38.25" customHeight="1">
      <c r="A54" s="12" t="s">
        <v>119</v>
      </c>
      <c r="B54" s="13" t="s">
        <v>28</v>
      </c>
      <c r="C54" s="18" t="s">
        <v>331</v>
      </c>
      <c r="D54" s="15" t="s">
        <v>101</v>
      </c>
      <c r="E54" s="15" t="s">
        <v>27</v>
      </c>
      <c r="F54" s="16" t="s">
        <v>11</v>
      </c>
      <c r="G54" s="16">
        <v>0</v>
      </c>
      <c r="H54" s="67" t="s">
        <v>16</v>
      </c>
    </row>
    <row r="55" spans="1:8" ht="28.5" customHeight="1">
      <c r="A55" s="86" t="s">
        <v>122</v>
      </c>
      <c r="B55" s="87" t="s">
        <v>29</v>
      </c>
      <c r="C55" s="18" t="s">
        <v>332</v>
      </c>
      <c r="D55" s="85" t="s">
        <v>101</v>
      </c>
      <c r="E55" s="15" t="s">
        <v>27</v>
      </c>
      <c r="F55" s="16" t="s">
        <v>11</v>
      </c>
      <c r="G55" s="16">
        <v>0</v>
      </c>
      <c r="H55" s="67" t="s">
        <v>16</v>
      </c>
    </row>
    <row r="56" spans="1:8" ht="276">
      <c r="A56" s="86" t="s">
        <v>123</v>
      </c>
      <c r="B56" s="87" t="s">
        <v>124</v>
      </c>
      <c r="C56" s="18" t="s">
        <v>333</v>
      </c>
      <c r="D56" s="85" t="s">
        <v>101</v>
      </c>
      <c r="E56" s="15" t="s">
        <v>37</v>
      </c>
      <c r="F56" s="16" t="s">
        <v>11</v>
      </c>
      <c r="G56" s="16">
        <v>0</v>
      </c>
      <c r="H56" s="67" t="s">
        <v>16</v>
      </c>
    </row>
    <row r="57" spans="1:8" s="24" customFormat="1" ht="19.5" customHeight="1">
      <c r="A57" s="21"/>
      <c r="B57" s="22"/>
      <c r="C57" s="22"/>
      <c r="D57" s="22"/>
      <c r="E57" s="23" t="s">
        <v>30</v>
      </c>
      <c r="F57" s="182">
        <f>IF(COUNTIF(F32:F56,"Y")=0," ", SUMIFS(E32:E56,E32:E56,"&gt;0",F32:F56,"Y"))</f>
        <v>9</v>
      </c>
      <c r="G57" s="182"/>
      <c r="H57" s="182"/>
    </row>
    <row r="58" spans="1:8" s="24" customFormat="1" ht="18.75" customHeight="1">
      <c r="A58" s="21"/>
      <c r="B58" s="22"/>
      <c r="C58" s="22"/>
      <c r="D58" s="22"/>
      <c r="E58" s="23" t="s">
        <v>31</v>
      </c>
      <c r="F58" s="182">
        <f>IF(COUNTIF(F32:F56,"Y")=0," ",SUMIFS(G32:G56,E32:E56,"&gt;0",F32:F56,"Y"))</f>
        <v>0</v>
      </c>
      <c r="G58" s="182"/>
      <c r="H58" s="182"/>
    </row>
    <row r="59" spans="1:8" s="24" customFormat="1" ht="18.75" customHeight="1">
      <c r="A59" s="25"/>
      <c r="B59" s="26"/>
      <c r="C59" s="26"/>
      <c r="D59" s="26"/>
      <c r="E59" s="23" t="s">
        <v>32</v>
      </c>
      <c r="F59" s="182">
        <f>IF(COUNTIF(F32:F56,"Y")=0," ",SUMIFS(G32:G56,E32:E56,"1B",F32:F56,"Y")+SUMIFS(G32:G56,E32:E56,"2B",F32:F56,"Y")+SUMIFS(G32:G56,E32:E56,"3B",F32:F56,"Y"))</f>
        <v>0</v>
      </c>
      <c r="G59" s="182"/>
      <c r="H59" s="37" t="s">
        <v>16</v>
      </c>
    </row>
    <row r="60" spans="1:8" s="24" customFormat="1" ht="20.25" customHeight="1">
      <c r="A60" s="27"/>
      <c r="B60" s="28"/>
      <c r="C60" s="28"/>
      <c r="D60" s="28"/>
      <c r="E60" s="29" t="s">
        <v>33</v>
      </c>
      <c r="F60" s="183">
        <f>IF(COUNTIF(F32:F56,"Y")=0," ",IF((F58+F59*1.2)/SUMIF(F32:F56,"Y",E32:E56)&gt;100%,100%,(F58+F59*1.2)/SUMIF(F32:F56,"Y",E32:E56)))</f>
        <v>0</v>
      </c>
      <c r="G60" s="183"/>
      <c r="H60" s="183"/>
    </row>
    <row r="62" spans="1:8" ht="15.75" customHeight="1">
      <c r="A62" s="158"/>
      <c r="B62" s="147" t="s">
        <v>1</v>
      </c>
      <c r="C62" s="147" t="s">
        <v>2</v>
      </c>
      <c r="D62" s="158" t="s">
        <v>3</v>
      </c>
      <c r="E62" s="158" t="s">
        <v>4</v>
      </c>
      <c r="F62" s="158" t="s">
        <v>5</v>
      </c>
      <c r="G62" s="158" t="s">
        <v>6</v>
      </c>
      <c r="H62" s="158"/>
    </row>
    <row r="63" spans="1:8" ht="12" customHeight="1">
      <c r="A63" s="158"/>
      <c r="B63" s="147"/>
      <c r="C63" s="147"/>
      <c r="D63" s="158"/>
      <c r="E63" s="158"/>
      <c r="F63" s="158"/>
      <c r="G63" s="158"/>
      <c r="H63" s="158"/>
    </row>
    <row r="64" spans="1:8" s="11" customFormat="1" ht="15">
      <c r="A64" s="7" t="s">
        <v>34</v>
      </c>
      <c r="B64" s="8"/>
      <c r="C64" s="9"/>
      <c r="D64" s="30"/>
      <c r="E64" s="10" t="s">
        <v>427</v>
      </c>
      <c r="F64" s="10" t="s">
        <v>8</v>
      </c>
      <c r="G64" s="164"/>
      <c r="H64" s="165"/>
    </row>
    <row r="65" spans="1:8" ht="27" customHeight="1">
      <c r="A65" s="65" t="s">
        <v>125</v>
      </c>
      <c r="B65" s="66" t="s">
        <v>126</v>
      </c>
      <c r="C65" s="172" t="s">
        <v>127</v>
      </c>
      <c r="D65" s="173"/>
      <c r="E65" s="173"/>
      <c r="F65" s="173"/>
      <c r="G65" s="173"/>
      <c r="H65" s="174"/>
    </row>
    <row r="66" spans="1:8" ht="36">
      <c r="A66" s="133" t="s">
        <v>128</v>
      </c>
      <c r="B66" s="131" t="s">
        <v>129</v>
      </c>
      <c r="C66" s="13" t="s">
        <v>130</v>
      </c>
      <c r="D66" s="149" t="s">
        <v>101</v>
      </c>
      <c r="E66" s="15">
        <v>1</v>
      </c>
      <c r="F66" s="31" t="s">
        <v>11</v>
      </c>
      <c r="G66" s="179">
        <v>0</v>
      </c>
      <c r="H66" s="179"/>
    </row>
    <row r="67" spans="1:8" ht="35.25" customHeight="1">
      <c r="A67" s="146"/>
      <c r="B67" s="140"/>
      <c r="C67" s="13" t="s">
        <v>428</v>
      </c>
      <c r="D67" s="154"/>
      <c r="E67" s="15">
        <v>1</v>
      </c>
      <c r="F67" s="31" t="s">
        <v>11</v>
      </c>
      <c r="G67" s="179">
        <v>0</v>
      </c>
      <c r="H67" s="179"/>
    </row>
    <row r="68" spans="1:8" ht="21.75" customHeight="1">
      <c r="A68" s="146"/>
      <c r="B68" s="140"/>
      <c r="C68" s="13" t="s">
        <v>131</v>
      </c>
      <c r="D68" s="154"/>
      <c r="E68" s="15" t="s">
        <v>27</v>
      </c>
      <c r="F68" s="31" t="s">
        <v>11</v>
      </c>
      <c r="G68" s="31">
        <v>0</v>
      </c>
      <c r="H68" s="184" t="s">
        <v>84</v>
      </c>
    </row>
    <row r="69" spans="1:8" ht="48">
      <c r="A69" s="146"/>
      <c r="B69" s="140"/>
      <c r="C69" s="13" t="s">
        <v>132</v>
      </c>
      <c r="D69" s="154"/>
      <c r="E69" s="15" t="s">
        <v>27</v>
      </c>
      <c r="F69" s="31" t="s">
        <v>11</v>
      </c>
      <c r="G69" s="31">
        <v>0</v>
      </c>
      <c r="H69" s="184" t="s">
        <v>84</v>
      </c>
    </row>
    <row r="70" spans="1:8" ht="48">
      <c r="A70" s="134"/>
      <c r="B70" s="132"/>
      <c r="C70" s="13" t="s">
        <v>133</v>
      </c>
      <c r="D70" s="153"/>
      <c r="E70" s="15" t="s">
        <v>27</v>
      </c>
      <c r="F70" s="31" t="s">
        <v>11</v>
      </c>
      <c r="G70" s="31">
        <v>0</v>
      </c>
      <c r="H70" s="184" t="s">
        <v>84</v>
      </c>
    </row>
    <row r="71" spans="1:8" ht="24">
      <c r="A71" s="68" t="s">
        <v>134</v>
      </c>
      <c r="B71" s="64" t="s">
        <v>135</v>
      </c>
      <c r="C71" s="13" t="s">
        <v>136</v>
      </c>
      <c r="D71" s="44" t="s">
        <v>101</v>
      </c>
      <c r="E71" s="15">
        <v>1</v>
      </c>
      <c r="F71" s="31" t="s">
        <v>11</v>
      </c>
      <c r="G71" s="179">
        <v>0</v>
      </c>
      <c r="H71" s="179"/>
    </row>
    <row r="72" spans="1:8" ht="24.75" customHeight="1">
      <c r="A72" s="69" t="s">
        <v>137</v>
      </c>
      <c r="B72" s="70" t="s">
        <v>138</v>
      </c>
      <c r="C72" s="135" t="s">
        <v>317</v>
      </c>
      <c r="D72" s="136"/>
      <c r="E72" s="136"/>
      <c r="F72" s="136"/>
      <c r="G72" s="136"/>
      <c r="H72" s="137"/>
    </row>
    <row r="73" spans="1:8" ht="24">
      <c r="A73" s="89" t="s">
        <v>139</v>
      </c>
      <c r="B73" s="66" t="s">
        <v>140</v>
      </c>
      <c r="C73" s="135" t="s">
        <v>317</v>
      </c>
      <c r="D73" s="136"/>
      <c r="E73" s="136"/>
      <c r="F73" s="136"/>
      <c r="G73" s="136"/>
      <c r="H73" s="137"/>
    </row>
    <row r="74" spans="1:8" ht="48.75" customHeight="1">
      <c r="A74" s="133" t="s">
        <v>143</v>
      </c>
      <c r="B74" s="131" t="s">
        <v>141</v>
      </c>
      <c r="C74" s="18" t="s">
        <v>334</v>
      </c>
      <c r="D74" s="149" t="s">
        <v>101</v>
      </c>
      <c r="E74" s="15">
        <v>1</v>
      </c>
      <c r="F74" s="31" t="s">
        <v>11</v>
      </c>
      <c r="G74" s="144">
        <v>0</v>
      </c>
      <c r="H74" s="145"/>
    </row>
    <row r="75" spans="1:8" ht="60">
      <c r="A75" s="134"/>
      <c r="B75" s="132"/>
      <c r="C75" s="18" t="s">
        <v>335</v>
      </c>
      <c r="D75" s="153"/>
      <c r="E75" s="15">
        <v>1</v>
      </c>
      <c r="F75" s="31" t="s">
        <v>11</v>
      </c>
      <c r="G75" s="144">
        <v>0</v>
      </c>
      <c r="H75" s="145"/>
    </row>
    <row r="76" spans="1:8" ht="72">
      <c r="A76" s="12" t="s">
        <v>144</v>
      </c>
      <c r="B76" s="13" t="s">
        <v>145</v>
      </c>
      <c r="C76" s="18" t="s">
        <v>439</v>
      </c>
      <c r="D76" s="15" t="s">
        <v>101</v>
      </c>
      <c r="E76" s="15">
        <v>2</v>
      </c>
      <c r="F76" s="31" t="s">
        <v>11</v>
      </c>
      <c r="G76" s="144">
        <v>0</v>
      </c>
      <c r="H76" s="145"/>
    </row>
    <row r="77" spans="1:8" ht="24">
      <c r="A77" s="74" t="s">
        <v>146</v>
      </c>
      <c r="B77" s="75" t="s">
        <v>35</v>
      </c>
      <c r="C77" s="135" t="s">
        <v>317</v>
      </c>
      <c r="D77" s="136"/>
      <c r="E77" s="136"/>
      <c r="F77" s="136"/>
      <c r="G77" s="136"/>
      <c r="H77" s="137"/>
    </row>
    <row r="78" spans="1:8" ht="180">
      <c r="A78" s="133" t="s">
        <v>147</v>
      </c>
      <c r="B78" s="131" t="s">
        <v>36</v>
      </c>
      <c r="C78" s="18" t="s">
        <v>336</v>
      </c>
      <c r="D78" s="149" t="s">
        <v>142</v>
      </c>
      <c r="E78" s="15" t="s">
        <v>37</v>
      </c>
      <c r="F78" s="31" t="s">
        <v>11</v>
      </c>
      <c r="G78" s="16">
        <v>0</v>
      </c>
      <c r="H78" s="37" t="s">
        <v>16</v>
      </c>
    </row>
    <row r="79" spans="1:8" ht="49.5" customHeight="1">
      <c r="A79" s="146"/>
      <c r="B79" s="140"/>
      <c r="C79" s="18" t="s">
        <v>337</v>
      </c>
      <c r="D79" s="153"/>
      <c r="E79" s="15" t="s">
        <v>27</v>
      </c>
      <c r="F79" s="31" t="s">
        <v>11</v>
      </c>
      <c r="G79" s="16">
        <v>0</v>
      </c>
      <c r="H79" s="37" t="s">
        <v>16</v>
      </c>
    </row>
    <row r="80" spans="1:8" ht="39.75" customHeight="1">
      <c r="A80" s="65" t="s">
        <v>148</v>
      </c>
      <c r="B80" s="66" t="s">
        <v>149</v>
      </c>
      <c r="C80" s="135" t="s">
        <v>317</v>
      </c>
      <c r="D80" s="136"/>
      <c r="E80" s="136"/>
      <c r="F80" s="136"/>
      <c r="G80" s="136"/>
      <c r="H80" s="137"/>
    </row>
    <row r="81" spans="1:8" ht="24">
      <c r="A81" s="74" t="s">
        <v>150</v>
      </c>
      <c r="B81" s="75" t="s">
        <v>38</v>
      </c>
      <c r="C81" s="135" t="s">
        <v>317</v>
      </c>
      <c r="D81" s="136"/>
      <c r="E81" s="136"/>
      <c r="F81" s="136"/>
      <c r="G81" s="136"/>
      <c r="H81" s="137"/>
    </row>
    <row r="82" spans="1:8" ht="48.75" customHeight="1">
      <c r="A82" s="86" t="s">
        <v>151</v>
      </c>
      <c r="B82" s="87" t="s">
        <v>39</v>
      </c>
      <c r="C82" s="18" t="s">
        <v>338</v>
      </c>
      <c r="D82" s="85" t="s">
        <v>76</v>
      </c>
      <c r="E82" s="15" t="s">
        <v>27</v>
      </c>
      <c r="F82" s="31" t="s">
        <v>11</v>
      </c>
      <c r="G82" s="16">
        <v>0</v>
      </c>
      <c r="H82" s="67" t="s">
        <v>16</v>
      </c>
    </row>
    <row r="83" spans="1:8" ht="47.25" customHeight="1">
      <c r="A83" s="133" t="s">
        <v>152</v>
      </c>
      <c r="B83" s="131" t="s">
        <v>40</v>
      </c>
      <c r="C83" s="18" t="s">
        <v>77</v>
      </c>
      <c r="D83" s="149" t="s">
        <v>154</v>
      </c>
      <c r="E83" s="15" t="s">
        <v>15</v>
      </c>
      <c r="F83" s="31" t="s">
        <v>11</v>
      </c>
      <c r="G83" s="16">
        <v>0</v>
      </c>
      <c r="H83" s="67" t="s">
        <v>16</v>
      </c>
    </row>
    <row r="84" spans="1:8" ht="29.25" customHeight="1">
      <c r="A84" s="134"/>
      <c r="B84" s="132"/>
      <c r="C84" s="18" t="s">
        <v>153</v>
      </c>
      <c r="D84" s="153"/>
      <c r="E84" s="15" t="s">
        <v>15</v>
      </c>
      <c r="F84" s="31" t="s">
        <v>11</v>
      </c>
      <c r="G84" s="16">
        <v>0</v>
      </c>
      <c r="H84" s="67" t="s">
        <v>16</v>
      </c>
    </row>
    <row r="85" spans="1:8" s="24" customFormat="1" ht="19.5" customHeight="1">
      <c r="A85" s="21"/>
      <c r="B85" s="22"/>
      <c r="C85" s="22"/>
      <c r="D85" s="22"/>
      <c r="E85" s="23" t="s">
        <v>30</v>
      </c>
      <c r="F85" s="161">
        <f>IF(COUNTIF(F66:F84,"Y")=0," ", SUMIFS(E66:E84,E66:E84,"&gt;0",F66:F84,"Y"))</f>
        <v>7</v>
      </c>
      <c r="G85" s="162"/>
      <c r="H85" s="163"/>
    </row>
    <row r="86" spans="1:8" s="24" customFormat="1" ht="18.75" customHeight="1">
      <c r="A86" s="21"/>
      <c r="B86" s="22"/>
      <c r="C86" s="22"/>
      <c r="D86" s="22"/>
      <c r="E86" s="23" t="s">
        <v>31</v>
      </c>
      <c r="F86" s="161">
        <f>IF(COUNTIF(F66:F84,"Y")=0," ",SUMIFS(G66:G84,E66:E84,"&gt;0",F66:F84,"Y"))</f>
        <v>0</v>
      </c>
      <c r="G86" s="162"/>
      <c r="H86" s="163"/>
    </row>
    <row r="87" spans="1:8" s="24" customFormat="1" ht="18.75" customHeight="1">
      <c r="A87" s="25"/>
      <c r="B87" s="26"/>
      <c r="C87" s="26"/>
      <c r="D87" s="26"/>
      <c r="E87" s="23" t="s">
        <v>32</v>
      </c>
      <c r="F87" s="182">
        <f>IF(COUNTIF(F66:F84,"Y")=0," ",SUMIFS(G66:G84,E66:E84,"1B",F66:F84,"Y")+SUMIFS(G66:G84,E66:E84,"2B",F66:F84,"Y")+SUMIFS(G66:G84,E66:E84,"3B",F66:F84,"Y"))</f>
        <v>0</v>
      </c>
      <c r="G87" s="182"/>
      <c r="H87" s="37" t="s">
        <v>16</v>
      </c>
    </row>
    <row r="88" spans="1:8" s="24" customFormat="1" ht="20.25" customHeight="1">
      <c r="A88" s="27"/>
      <c r="B88" s="28"/>
      <c r="C88" s="28"/>
      <c r="D88" s="28"/>
      <c r="E88" s="29" t="s">
        <v>33</v>
      </c>
      <c r="F88" s="155">
        <f>IF(COUNTIF(F66:F84,"Y")=0," ",IF((F86+F87*1.2)/SUMIF(F66:F84,"Y",E66:E84)&gt;100%,100%,(F86+F87*1.2)/SUMIF(F66:F84,"Y",E66:E84)))</f>
        <v>0</v>
      </c>
      <c r="G88" s="156"/>
      <c r="H88" s="157"/>
    </row>
    <row r="89" spans="1:8">
      <c r="H89" s="34"/>
    </row>
    <row r="90" spans="1:8" ht="15.75" customHeight="1">
      <c r="A90" s="158"/>
      <c r="B90" s="147" t="s">
        <v>1</v>
      </c>
      <c r="C90" s="147" t="s">
        <v>2</v>
      </c>
      <c r="D90" s="158" t="s">
        <v>3</v>
      </c>
      <c r="E90" s="158" t="s">
        <v>4</v>
      </c>
      <c r="F90" s="158" t="s">
        <v>5</v>
      </c>
      <c r="G90" s="158" t="s">
        <v>6</v>
      </c>
      <c r="H90" s="158"/>
    </row>
    <row r="91" spans="1:8" ht="12" customHeight="1">
      <c r="A91" s="158"/>
      <c r="B91" s="147"/>
      <c r="C91" s="147"/>
      <c r="D91" s="158"/>
      <c r="E91" s="158"/>
      <c r="F91" s="158"/>
      <c r="G91" s="158"/>
      <c r="H91" s="158"/>
    </row>
    <row r="92" spans="1:8" s="11" customFormat="1" ht="15">
      <c r="A92" s="7" t="s">
        <v>41</v>
      </c>
      <c r="B92" s="35"/>
      <c r="C92" s="36"/>
      <c r="D92" s="30"/>
      <c r="E92" s="10" t="s">
        <v>234</v>
      </c>
      <c r="F92" s="10" t="s">
        <v>8</v>
      </c>
      <c r="G92" s="164"/>
      <c r="H92" s="165"/>
    </row>
    <row r="93" spans="1:8" ht="63.75" customHeight="1">
      <c r="A93" s="12" t="s">
        <v>155</v>
      </c>
      <c r="B93" s="13" t="s">
        <v>42</v>
      </c>
      <c r="C93" s="18" t="s">
        <v>339</v>
      </c>
      <c r="D93" s="15" t="s">
        <v>101</v>
      </c>
      <c r="E93" s="15" t="s">
        <v>10</v>
      </c>
      <c r="F93" s="31" t="s">
        <v>11</v>
      </c>
      <c r="G93" s="166" t="s">
        <v>12</v>
      </c>
      <c r="H93" s="167"/>
    </row>
    <row r="94" spans="1:8">
      <c r="A94" s="65" t="s">
        <v>156</v>
      </c>
      <c r="B94" s="66" t="s">
        <v>43</v>
      </c>
      <c r="C94" s="135" t="s">
        <v>317</v>
      </c>
      <c r="D94" s="136"/>
      <c r="E94" s="136"/>
      <c r="F94" s="136"/>
      <c r="G94" s="136"/>
      <c r="H94" s="137"/>
    </row>
    <row r="95" spans="1:8" ht="24">
      <c r="A95" s="65" t="s">
        <v>157</v>
      </c>
      <c r="B95" s="66" t="s">
        <v>158</v>
      </c>
      <c r="C95" s="135" t="s">
        <v>317</v>
      </c>
      <c r="D95" s="136"/>
      <c r="E95" s="136"/>
      <c r="F95" s="136"/>
      <c r="G95" s="136"/>
      <c r="H95" s="137"/>
    </row>
    <row r="96" spans="1:8" ht="19.5" customHeight="1">
      <c r="A96" s="65" t="s">
        <v>159</v>
      </c>
      <c r="B96" s="66" t="s">
        <v>161</v>
      </c>
      <c r="C96" s="135" t="s">
        <v>317</v>
      </c>
      <c r="D96" s="136"/>
      <c r="E96" s="136"/>
      <c r="F96" s="136"/>
      <c r="G96" s="136"/>
      <c r="H96" s="137"/>
    </row>
    <row r="97" spans="1:8" ht="24" customHeight="1">
      <c r="A97" s="65" t="s">
        <v>160</v>
      </c>
      <c r="B97" s="66" t="s">
        <v>162</v>
      </c>
      <c r="C97" s="135" t="s">
        <v>317</v>
      </c>
      <c r="D97" s="136"/>
      <c r="E97" s="136"/>
      <c r="F97" s="136"/>
      <c r="G97" s="136"/>
      <c r="H97" s="137"/>
    </row>
    <row r="98" spans="1:8" ht="24">
      <c r="A98" s="74" t="s">
        <v>163</v>
      </c>
      <c r="B98" s="75" t="s">
        <v>44</v>
      </c>
      <c r="C98" s="135" t="s">
        <v>317</v>
      </c>
      <c r="D98" s="136"/>
      <c r="E98" s="136"/>
      <c r="F98" s="136"/>
      <c r="G98" s="136"/>
      <c r="H98" s="137"/>
    </row>
    <row r="99" spans="1:8">
      <c r="A99" s="65" t="s">
        <v>164</v>
      </c>
      <c r="B99" s="66" t="s">
        <v>45</v>
      </c>
      <c r="C99" s="135" t="s">
        <v>317</v>
      </c>
      <c r="D99" s="136"/>
      <c r="E99" s="136"/>
      <c r="F99" s="136"/>
      <c r="G99" s="136"/>
      <c r="H99" s="137"/>
    </row>
    <row r="100" spans="1:8" ht="118.5" customHeight="1">
      <c r="A100" s="133" t="s">
        <v>165</v>
      </c>
      <c r="B100" s="131" t="s">
        <v>46</v>
      </c>
      <c r="C100" s="18" t="s">
        <v>342</v>
      </c>
      <c r="D100" s="149" t="s">
        <v>79</v>
      </c>
      <c r="E100" s="15">
        <v>1</v>
      </c>
      <c r="F100" s="31" t="s">
        <v>11</v>
      </c>
      <c r="G100" s="144">
        <v>0</v>
      </c>
      <c r="H100" s="145"/>
    </row>
    <row r="101" spans="1:8" ht="36">
      <c r="A101" s="146"/>
      <c r="B101" s="140"/>
      <c r="C101" s="18" t="s">
        <v>340</v>
      </c>
      <c r="D101" s="154"/>
      <c r="E101" s="15">
        <v>1</v>
      </c>
      <c r="F101" s="31" t="s">
        <v>11</v>
      </c>
      <c r="G101" s="144">
        <v>0</v>
      </c>
      <c r="H101" s="145"/>
    </row>
    <row r="102" spans="1:8" ht="48">
      <c r="A102" s="134"/>
      <c r="B102" s="132"/>
      <c r="C102" s="18" t="s">
        <v>341</v>
      </c>
      <c r="D102" s="153"/>
      <c r="E102" s="15">
        <v>1</v>
      </c>
      <c r="F102" s="31" t="s">
        <v>11</v>
      </c>
      <c r="G102" s="144">
        <v>0</v>
      </c>
      <c r="H102" s="145"/>
    </row>
    <row r="103" spans="1:8">
      <c r="A103" s="74" t="s">
        <v>166</v>
      </c>
      <c r="B103" s="75" t="s">
        <v>47</v>
      </c>
      <c r="C103" s="135" t="s">
        <v>317</v>
      </c>
      <c r="D103" s="136"/>
      <c r="E103" s="136"/>
      <c r="F103" s="136"/>
      <c r="G103" s="136"/>
      <c r="H103" s="137"/>
    </row>
    <row r="104" spans="1:8" ht="48">
      <c r="A104" s="133" t="s">
        <v>167</v>
      </c>
      <c r="B104" s="131" t="s">
        <v>48</v>
      </c>
      <c r="C104" s="18" t="s">
        <v>343</v>
      </c>
      <c r="D104" s="171" t="s">
        <v>101</v>
      </c>
      <c r="E104" s="15">
        <v>1</v>
      </c>
      <c r="F104" s="31" t="s">
        <v>11</v>
      </c>
      <c r="G104" s="179">
        <v>0</v>
      </c>
      <c r="H104" s="179"/>
    </row>
    <row r="105" spans="1:8" ht="24">
      <c r="A105" s="146"/>
      <c r="B105" s="140"/>
      <c r="C105" s="18" t="s">
        <v>344</v>
      </c>
      <c r="D105" s="171"/>
      <c r="E105" s="15">
        <v>1</v>
      </c>
      <c r="F105" s="31" t="s">
        <v>11</v>
      </c>
      <c r="G105" s="179">
        <v>0</v>
      </c>
      <c r="H105" s="179"/>
    </row>
    <row r="106" spans="1:8" ht="24">
      <c r="A106" s="146"/>
      <c r="B106" s="140"/>
      <c r="C106" s="18" t="s">
        <v>345</v>
      </c>
      <c r="D106" s="171"/>
      <c r="E106" s="15">
        <v>1</v>
      </c>
      <c r="F106" s="31" t="s">
        <v>11</v>
      </c>
      <c r="G106" s="179">
        <v>0</v>
      </c>
      <c r="H106" s="179"/>
    </row>
    <row r="107" spans="1:8" ht="38.25">
      <c r="A107" s="146"/>
      <c r="B107" s="140"/>
      <c r="C107" s="93" t="s">
        <v>346</v>
      </c>
      <c r="D107" s="171"/>
      <c r="E107" s="17" t="s">
        <v>27</v>
      </c>
      <c r="F107" s="31" t="s">
        <v>11</v>
      </c>
      <c r="G107" s="16"/>
      <c r="H107" s="37" t="s">
        <v>16</v>
      </c>
    </row>
    <row r="108" spans="1:8" ht="48">
      <c r="A108" s="134"/>
      <c r="B108" s="132"/>
      <c r="C108" s="18" t="s">
        <v>347</v>
      </c>
      <c r="D108" s="171"/>
      <c r="E108" s="17" t="s">
        <v>37</v>
      </c>
      <c r="F108" s="31" t="s">
        <v>11</v>
      </c>
      <c r="G108" s="16"/>
      <c r="H108" s="37" t="s">
        <v>16</v>
      </c>
    </row>
    <row r="109" spans="1:8" ht="24">
      <c r="A109" s="65" t="s">
        <v>410</v>
      </c>
      <c r="B109" s="66" t="s">
        <v>49</v>
      </c>
      <c r="C109" s="135" t="s">
        <v>317</v>
      </c>
      <c r="D109" s="136"/>
      <c r="E109" s="136"/>
      <c r="F109" s="136"/>
      <c r="G109" s="136"/>
      <c r="H109" s="137"/>
    </row>
    <row r="110" spans="1:8" ht="24">
      <c r="A110" s="65" t="s">
        <v>168</v>
      </c>
      <c r="B110" s="66" t="s">
        <v>169</v>
      </c>
      <c r="C110" s="135" t="s">
        <v>317</v>
      </c>
      <c r="D110" s="136"/>
      <c r="E110" s="136"/>
      <c r="F110" s="136"/>
      <c r="G110" s="136"/>
      <c r="H110" s="137"/>
    </row>
    <row r="111" spans="1:8" ht="36">
      <c r="A111" s="133" t="s">
        <v>171</v>
      </c>
      <c r="B111" s="131" t="s">
        <v>170</v>
      </c>
      <c r="C111" s="18" t="s">
        <v>348</v>
      </c>
      <c r="D111" s="149" t="s">
        <v>101</v>
      </c>
      <c r="E111" s="15">
        <v>1</v>
      </c>
      <c r="F111" s="31" t="s">
        <v>11</v>
      </c>
      <c r="G111" s="144">
        <v>0</v>
      </c>
      <c r="H111" s="145"/>
    </row>
    <row r="112" spans="1:8" ht="240">
      <c r="A112" s="146"/>
      <c r="B112" s="140"/>
      <c r="C112" s="18" t="s">
        <v>349</v>
      </c>
      <c r="D112" s="154"/>
      <c r="E112" s="15">
        <v>1</v>
      </c>
      <c r="F112" s="31" t="s">
        <v>11</v>
      </c>
      <c r="G112" s="144">
        <v>0</v>
      </c>
      <c r="H112" s="145"/>
    </row>
    <row r="113" spans="1:8" ht="36">
      <c r="A113" s="12" t="s">
        <v>172</v>
      </c>
      <c r="B113" s="13" t="s">
        <v>78</v>
      </c>
      <c r="C113" s="18" t="s">
        <v>173</v>
      </c>
      <c r="D113" s="15" t="s">
        <v>101</v>
      </c>
      <c r="E113" s="15">
        <v>2</v>
      </c>
      <c r="F113" s="31" t="s">
        <v>11</v>
      </c>
      <c r="G113" s="144">
        <v>0</v>
      </c>
      <c r="H113" s="145"/>
    </row>
    <row r="114" spans="1:8" s="24" customFormat="1" ht="19.5" customHeight="1">
      <c r="A114" s="21"/>
      <c r="B114" s="22"/>
      <c r="C114" s="22"/>
      <c r="D114" s="22"/>
      <c r="E114" s="23" t="s">
        <v>30</v>
      </c>
      <c r="F114" s="182">
        <f>IF(COUNTIF(F94:F113,"Y")=0," ", SUMIFS(E94:E113,E94:E113,"&gt;0",F94:F113,"Y"))</f>
        <v>10</v>
      </c>
      <c r="G114" s="182"/>
      <c r="H114" s="182"/>
    </row>
    <row r="115" spans="1:8" s="24" customFormat="1" ht="18.75" customHeight="1">
      <c r="A115" s="21"/>
      <c r="B115" s="22"/>
      <c r="C115" s="22"/>
      <c r="D115" s="22"/>
      <c r="E115" s="23" t="s">
        <v>31</v>
      </c>
      <c r="F115" s="182">
        <f>IF(COUNTIF(F94:F113,"Y")=0," ",SUMIFS(G94:G113,E94:E113,"&gt;0",F94:F113,"Y"))</f>
        <v>0</v>
      </c>
      <c r="G115" s="182"/>
      <c r="H115" s="182"/>
    </row>
    <row r="116" spans="1:8" s="24" customFormat="1" ht="18.75" customHeight="1">
      <c r="A116" s="25"/>
      <c r="B116" s="26"/>
      <c r="C116" s="26"/>
      <c r="D116" s="26"/>
      <c r="E116" s="23" t="s">
        <v>32</v>
      </c>
      <c r="F116" s="182">
        <f>IF(COUNTIF(F94:F113,"Y")=0," ",SUMIFS(G94:G113,E94:E113,"1B",F94:F113,"Y")+SUMIFS(G94:G113,E94:E113,"2B",F94:F113,"Y")+SUMIFS(G94:G113,E94:E113,"3B",F94:F113,"Y"))</f>
        <v>0</v>
      </c>
      <c r="G116" s="182"/>
      <c r="H116" s="37" t="s">
        <v>16</v>
      </c>
    </row>
    <row r="117" spans="1:8" s="24" customFormat="1" ht="20.25" customHeight="1">
      <c r="A117" s="27"/>
      <c r="B117" s="28"/>
      <c r="C117" s="28"/>
      <c r="D117" s="28"/>
      <c r="E117" s="29" t="s">
        <v>33</v>
      </c>
      <c r="F117" s="183">
        <f>IF(COUNTIF(F94:F113,"Y")=0," ",IF((F115+F116*1.2)/SUMIF(F94:F113,"Y",E94:E113)&gt;100%,100%,(F115+F116*1.2)/SUMIF(F94:F113,"Y",E94:E113)))</f>
        <v>0</v>
      </c>
      <c r="G117" s="183"/>
      <c r="H117" s="183"/>
    </row>
    <row r="119" spans="1:8" ht="15.75" customHeight="1">
      <c r="A119" s="158"/>
      <c r="B119" s="147" t="s">
        <v>1</v>
      </c>
      <c r="C119" s="147" t="s">
        <v>2</v>
      </c>
      <c r="D119" s="158" t="s">
        <v>3</v>
      </c>
      <c r="E119" s="158" t="s">
        <v>4</v>
      </c>
      <c r="F119" s="158" t="s">
        <v>5</v>
      </c>
      <c r="G119" s="158" t="s">
        <v>6</v>
      </c>
      <c r="H119" s="158"/>
    </row>
    <row r="120" spans="1:8" ht="12" customHeight="1">
      <c r="A120" s="158"/>
      <c r="B120" s="147"/>
      <c r="C120" s="147"/>
      <c r="D120" s="158"/>
      <c r="E120" s="158"/>
      <c r="F120" s="158"/>
      <c r="G120" s="158"/>
      <c r="H120" s="158"/>
    </row>
    <row r="121" spans="1:8" s="11" customFormat="1" ht="21.75" customHeight="1">
      <c r="A121" s="7" t="s">
        <v>50</v>
      </c>
      <c r="B121" s="35"/>
      <c r="C121" s="36"/>
      <c r="D121" s="30"/>
      <c r="E121" s="10" t="s">
        <v>235</v>
      </c>
      <c r="F121" s="10" t="s">
        <v>8</v>
      </c>
      <c r="G121" s="164"/>
      <c r="H121" s="165"/>
    </row>
    <row r="122" spans="1:8" ht="24">
      <c r="A122" s="12" t="s">
        <v>174</v>
      </c>
      <c r="B122" s="13" t="s">
        <v>51</v>
      </c>
      <c r="C122" s="18" t="s">
        <v>350</v>
      </c>
      <c r="D122" s="15" t="s">
        <v>101</v>
      </c>
      <c r="E122" s="15" t="s">
        <v>10</v>
      </c>
      <c r="F122" s="31" t="s">
        <v>11</v>
      </c>
      <c r="G122" s="159" t="s">
        <v>12</v>
      </c>
      <c r="H122" s="159"/>
    </row>
    <row r="123" spans="1:8" ht="24">
      <c r="A123" s="65" t="s">
        <v>175</v>
      </c>
      <c r="B123" s="66" t="s">
        <v>176</v>
      </c>
      <c r="C123" s="178" t="s">
        <v>317</v>
      </c>
      <c r="D123" s="178"/>
      <c r="E123" s="178"/>
      <c r="F123" s="178"/>
      <c r="G123" s="178"/>
      <c r="H123" s="178"/>
    </row>
    <row r="124" spans="1:8" ht="25.5">
      <c r="A124" s="74" t="s">
        <v>177</v>
      </c>
      <c r="B124" s="75" t="s">
        <v>52</v>
      </c>
      <c r="C124" s="178" t="s">
        <v>317</v>
      </c>
      <c r="D124" s="178"/>
      <c r="E124" s="178"/>
      <c r="F124" s="178"/>
      <c r="G124" s="178"/>
      <c r="H124" s="178"/>
    </row>
    <row r="125" spans="1:8" ht="29.25" customHeight="1">
      <c r="A125" s="71" t="s">
        <v>179</v>
      </c>
      <c r="B125" s="70" t="s">
        <v>178</v>
      </c>
      <c r="C125" s="178" t="s">
        <v>317</v>
      </c>
      <c r="D125" s="178"/>
      <c r="E125" s="178"/>
      <c r="F125" s="178"/>
      <c r="G125" s="178"/>
      <c r="H125" s="178"/>
    </row>
    <row r="126" spans="1:8" ht="84">
      <c r="A126" s="147" t="s">
        <v>180</v>
      </c>
      <c r="B126" s="148" t="s">
        <v>53</v>
      </c>
      <c r="C126" s="18" t="s">
        <v>351</v>
      </c>
      <c r="D126" s="171" t="s">
        <v>101</v>
      </c>
      <c r="E126" s="15">
        <v>1</v>
      </c>
      <c r="F126" s="31" t="s">
        <v>11</v>
      </c>
      <c r="G126" s="179">
        <v>0</v>
      </c>
      <c r="H126" s="179"/>
    </row>
    <row r="127" spans="1:8" ht="120">
      <c r="A127" s="147"/>
      <c r="B127" s="148"/>
      <c r="C127" s="18" t="s">
        <v>352</v>
      </c>
      <c r="D127" s="180"/>
      <c r="E127" s="15">
        <v>1</v>
      </c>
      <c r="F127" s="31" t="s">
        <v>11</v>
      </c>
      <c r="G127" s="179">
        <v>0</v>
      </c>
      <c r="H127" s="179"/>
    </row>
    <row r="128" spans="1:8" ht="60">
      <c r="A128" s="147"/>
      <c r="B128" s="148"/>
      <c r="C128" s="18" t="s">
        <v>353</v>
      </c>
      <c r="D128" s="180"/>
      <c r="E128" s="15">
        <v>1</v>
      </c>
      <c r="F128" s="31" t="s">
        <v>11</v>
      </c>
      <c r="G128" s="179">
        <v>0</v>
      </c>
      <c r="H128" s="179"/>
    </row>
    <row r="129" spans="1:8" ht="36">
      <c r="A129" s="133" t="s">
        <v>181</v>
      </c>
      <c r="B129" s="131" t="s">
        <v>54</v>
      </c>
      <c r="C129" s="18" t="s">
        <v>182</v>
      </c>
      <c r="D129" s="180" t="s">
        <v>101</v>
      </c>
      <c r="E129" s="15">
        <v>1</v>
      </c>
      <c r="F129" s="31" t="s">
        <v>11</v>
      </c>
      <c r="G129" s="179">
        <v>0</v>
      </c>
      <c r="H129" s="179"/>
    </row>
    <row r="130" spans="1:8" ht="48">
      <c r="A130" s="134"/>
      <c r="B130" s="132"/>
      <c r="C130" s="18" t="s">
        <v>354</v>
      </c>
      <c r="D130" s="180"/>
      <c r="E130" s="17" t="s">
        <v>27</v>
      </c>
      <c r="F130" s="31" t="s">
        <v>11</v>
      </c>
      <c r="G130" s="16">
        <v>0</v>
      </c>
      <c r="H130" s="37" t="s">
        <v>16</v>
      </c>
    </row>
    <row r="131" spans="1:8" ht="24">
      <c r="A131" s="72" t="s">
        <v>183</v>
      </c>
      <c r="B131" s="66" t="s">
        <v>185</v>
      </c>
      <c r="C131" s="178" t="s">
        <v>317</v>
      </c>
      <c r="D131" s="178"/>
      <c r="E131" s="178"/>
      <c r="F131" s="178"/>
      <c r="G131" s="178"/>
      <c r="H131" s="178"/>
    </row>
    <row r="132" spans="1:8" ht="24">
      <c r="A132" s="72" t="s">
        <v>184</v>
      </c>
      <c r="B132" s="73" t="s">
        <v>186</v>
      </c>
      <c r="C132" s="178" t="s">
        <v>317</v>
      </c>
      <c r="D132" s="178"/>
      <c r="E132" s="178"/>
      <c r="F132" s="178"/>
      <c r="G132" s="178"/>
      <c r="H132" s="178"/>
    </row>
    <row r="133" spans="1:8" ht="36">
      <c r="A133" s="147" t="s">
        <v>187</v>
      </c>
      <c r="B133" s="148" t="s">
        <v>188</v>
      </c>
      <c r="C133" s="18" t="s">
        <v>236</v>
      </c>
      <c r="D133" s="15" t="s">
        <v>101</v>
      </c>
      <c r="E133" s="15">
        <v>1</v>
      </c>
      <c r="F133" s="31" t="s">
        <v>11</v>
      </c>
      <c r="G133" s="179">
        <v>0</v>
      </c>
      <c r="H133" s="179"/>
    </row>
    <row r="134" spans="1:8" ht="36">
      <c r="A134" s="147"/>
      <c r="B134" s="148"/>
      <c r="C134" s="18" t="s">
        <v>189</v>
      </c>
      <c r="D134" s="15" t="s">
        <v>190</v>
      </c>
      <c r="E134" s="15">
        <v>1</v>
      </c>
      <c r="F134" s="31" t="s">
        <v>11</v>
      </c>
      <c r="G134" s="179">
        <v>0</v>
      </c>
      <c r="H134" s="179"/>
    </row>
    <row r="135" spans="1:8" ht="24">
      <c r="A135" s="94" t="s">
        <v>191</v>
      </c>
      <c r="B135" s="95" t="s">
        <v>81</v>
      </c>
      <c r="C135" s="178" t="s">
        <v>317</v>
      </c>
      <c r="D135" s="178"/>
      <c r="E135" s="178"/>
      <c r="F135" s="178"/>
      <c r="G135" s="178"/>
      <c r="H135" s="178"/>
    </row>
    <row r="136" spans="1:8" ht="49.5">
      <c r="A136" s="133" t="s">
        <v>192</v>
      </c>
      <c r="B136" s="131" t="s">
        <v>80</v>
      </c>
      <c r="C136" s="18" t="s">
        <v>356</v>
      </c>
      <c r="D136" s="181" t="s">
        <v>101</v>
      </c>
      <c r="E136" s="15">
        <v>1</v>
      </c>
      <c r="F136" s="31" t="s">
        <v>11</v>
      </c>
      <c r="G136" s="179">
        <v>0</v>
      </c>
      <c r="H136" s="179"/>
    </row>
    <row r="137" spans="1:8" ht="45" customHeight="1">
      <c r="A137" s="134"/>
      <c r="B137" s="132"/>
      <c r="C137" s="18" t="s">
        <v>355</v>
      </c>
      <c r="D137" s="181"/>
      <c r="E137" s="15">
        <v>1</v>
      </c>
      <c r="F137" s="31" t="s">
        <v>11</v>
      </c>
      <c r="G137" s="179">
        <v>0</v>
      </c>
      <c r="H137" s="179"/>
    </row>
    <row r="138" spans="1:8" ht="168">
      <c r="A138" s="147" t="s">
        <v>193</v>
      </c>
      <c r="B138" s="148" t="s">
        <v>93</v>
      </c>
      <c r="C138" s="18" t="s">
        <v>357</v>
      </c>
      <c r="D138" s="171" t="s">
        <v>101</v>
      </c>
      <c r="E138" s="15">
        <v>3</v>
      </c>
      <c r="F138" s="31" t="s">
        <v>11</v>
      </c>
      <c r="G138" s="179">
        <v>0</v>
      </c>
      <c r="H138" s="179"/>
    </row>
    <row r="139" spans="1:8" ht="168">
      <c r="A139" s="147"/>
      <c r="B139" s="148"/>
      <c r="C139" s="18" t="s">
        <v>358</v>
      </c>
      <c r="D139" s="180"/>
      <c r="E139" s="15">
        <v>2</v>
      </c>
      <c r="F139" s="31" t="s">
        <v>11</v>
      </c>
      <c r="G139" s="179">
        <v>0</v>
      </c>
      <c r="H139" s="179"/>
    </row>
    <row r="140" spans="1:8" ht="36">
      <c r="A140" s="133" t="s">
        <v>359</v>
      </c>
      <c r="B140" s="131" t="s">
        <v>360</v>
      </c>
      <c r="C140" s="18" t="s">
        <v>361</v>
      </c>
      <c r="D140" s="180" t="s">
        <v>101</v>
      </c>
      <c r="E140" s="15">
        <v>1</v>
      </c>
      <c r="F140" s="31" t="s">
        <v>11</v>
      </c>
      <c r="G140" s="179">
        <v>0</v>
      </c>
      <c r="H140" s="179"/>
    </row>
    <row r="141" spans="1:8" ht="48">
      <c r="A141" s="146"/>
      <c r="B141" s="140"/>
      <c r="C141" s="18" t="s">
        <v>362</v>
      </c>
      <c r="D141" s="180"/>
      <c r="E141" s="15">
        <v>2</v>
      </c>
      <c r="F141" s="31" t="s">
        <v>11</v>
      </c>
      <c r="G141" s="179">
        <v>0</v>
      </c>
      <c r="H141" s="179"/>
    </row>
    <row r="142" spans="1:8" ht="36">
      <c r="A142" s="146"/>
      <c r="B142" s="140"/>
      <c r="C142" s="18" t="s">
        <v>364</v>
      </c>
      <c r="D142" s="180"/>
      <c r="E142" s="15">
        <v>2</v>
      </c>
      <c r="F142" s="31" t="s">
        <v>11</v>
      </c>
      <c r="G142" s="179">
        <v>0</v>
      </c>
      <c r="H142" s="179"/>
    </row>
    <row r="143" spans="1:8" ht="36">
      <c r="A143" s="134"/>
      <c r="B143" s="132"/>
      <c r="C143" s="18" t="s">
        <v>363</v>
      </c>
      <c r="D143" s="180"/>
      <c r="E143" s="15">
        <v>1</v>
      </c>
      <c r="F143" s="31" t="s">
        <v>11</v>
      </c>
      <c r="G143" s="179">
        <v>0</v>
      </c>
      <c r="H143" s="179"/>
    </row>
    <row r="144" spans="1:8" ht="48">
      <c r="A144" s="133" t="s">
        <v>365</v>
      </c>
      <c r="B144" s="150" t="s">
        <v>366</v>
      </c>
      <c r="C144" s="18" t="s">
        <v>367</v>
      </c>
      <c r="D144" s="180" t="s">
        <v>101</v>
      </c>
      <c r="E144" s="15">
        <v>2</v>
      </c>
      <c r="F144" s="31" t="s">
        <v>11</v>
      </c>
      <c r="G144" s="179">
        <v>0</v>
      </c>
      <c r="H144" s="179"/>
    </row>
    <row r="145" spans="1:8" ht="84">
      <c r="A145" s="146"/>
      <c r="B145" s="151"/>
      <c r="C145" s="18" t="s">
        <v>371</v>
      </c>
      <c r="D145" s="180"/>
      <c r="E145" s="15">
        <v>1</v>
      </c>
      <c r="F145" s="31" t="s">
        <v>11</v>
      </c>
      <c r="G145" s="179">
        <v>0</v>
      </c>
      <c r="H145" s="179"/>
    </row>
    <row r="146" spans="1:8">
      <c r="A146" s="146"/>
      <c r="B146" s="151"/>
      <c r="C146" s="18" t="s">
        <v>368</v>
      </c>
      <c r="D146" s="180"/>
      <c r="E146" s="15">
        <v>1</v>
      </c>
      <c r="F146" s="31" t="s">
        <v>11</v>
      </c>
      <c r="G146" s="179">
        <v>0</v>
      </c>
      <c r="H146" s="179"/>
    </row>
    <row r="147" spans="1:8" ht="48">
      <c r="A147" s="146"/>
      <c r="B147" s="151"/>
      <c r="C147" s="18" t="s">
        <v>370</v>
      </c>
      <c r="D147" s="180"/>
      <c r="E147" s="15">
        <v>2</v>
      </c>
      <c r="F147" s="31" t="s">
        <v>11</v>
      </c>
      <c r="G147" s="179">
        <v>0</v>
      </c>
      <c r="H147" s="179"/>
    </row>
    <row r="148" spans="1:8" ht="48">
      <c r="A148" s="134"/>
      <c r="B148" s="152"/>
      <c r="C148" s="18" t="s">
        <v>369</v>
      </c>
      <c r="D148" s="180"/>
      <c r="E148" s="15">
        <v>1</v>
      </c>
      <c r="F148" s="31" t="s">
        <v>11</v>
      </c>
      <c r="G148" s="179">
        <v>0</v>
      </c>
      <c r="H148" s="179"/>
    </row>
    <row r="149" spans="1:8" ht="107.25" customHeight="1">
      <c r="A149" s="133" t="s">
        <v>374</v>
      </c>
      <c r="B149" s="150" t="s">
        <v>375</v>
      </c>
      <c r="C149" s="18" t="s">
        <v>372</v>
      </c>
      <c r="D149" s="180" t="s">
        <v>101</v>
      </c>
      <c r="E149" s="15">
        <v>8</v>
      </c>
      <c r="F149" s="31" t="s">
        <v>11</v>
      </c>
      <c r="G149" s="179">
        <v>0</v>
      </c>
      <c r="H149" s="179"/>
    </row>
    <row r="150" spans="1:8" ht="51.75" customHeight="1">
      <c r="A150" s="134"/>
      <c r="B150" s="152"/>
      <c r="C150" s="18" t="s">
        <v>373</v>
      </c>
      <c r="D150" s="180"/>
      <c r="E150" s="17" t="s">
        <v>37</v>
      </c>
      <c r="F150" s="31" t="s">
        <v>11</v>
      </c>
      <c r="G150" s="16">
        <v>0</v>
      </c>
      <c r="H150" s="37" t="s">
        <v>16</v>
      </c>
    </row>
    <row r="151" spans="1:8" ht="51.75" customHeight="1">
      <c r="A151" s="141" t="s">
        <v>377</v>
      </c>
      <c r="B151" s="131" t="s">
        <v>376</v>
      </c>
      <c r="C151" s="18" t="s">
        <v>378</v>
      </c>
      <c r="D151" s="180" t="s">
        <v>101</v>
      </c>
      <c r="E151" s="17" t="s">
        <v>27</v>
      </c>
      <c r="F151" s="31" t="s">
        <v>11</v>
      </c>
      <c r="G151" s="118">
        <v>0</v>
      </c>
      <c r="H151" s="67" t="s">
        <v>84</v>
      </c>
    </row>
    <row r="152" spans="1:8" ht="132">
      <c r="A152" s="142"/>
      <c r="B152" s="140"/>
      <c r="C152" s="18" t="s">
        <v>379</v>
      </c>
      <c r="D152" s="180"/>
      <c r="E152" s="17" t="s">
        <v>382</v>
      </c>
      <c r="F152" s="31" t="s">
        <v>11</v>
      </c>
      <c r="G152" s="118">
        <v>0</v>
      </c>
      <c r="H152" s="67" t="s">
        <v>84</v>
      </c>
    </row>
    <row r="153" spans="1:8" ht="51.75" customHeight="1">
      <c r="A153" s="142"/>
      <c r="B153" s="140"/>
      <c r="C153" s="18" t="s">
        <v>380</v>
      </c>
      <c r="D153" s="180"/>
      <c r="E153" s="17" t="s">
        <v>27</v>
      </c>
      <c r="F153" s="31" t="s">
        <v>11</v>
      </c>
      <c r="G153" s="118">
        <v>0</v>
      </c>
      <c r="H153" s="67" t="s">
        <v>84</v>
      </c>
    </row>
    <row r="154" spans="1:8" ht="51.75" customHeight="1">
      <c r="A154" s="143"/>
      <c r="B154" s="132"/>
      <c r="C154" s="18" t="s">
        <v>381</v>
      </c>
      <c r="D154" s="180"/>
      <c r="E154" s="17" t="s">
        <v>383</v>
      </c>
      <c r="F154" s="31" t="s">
        <v>11</v>
      </c>
      <c r="G154" s="118">
        <v>0</v>
      </c>
      <c r="H154" s="67" t="s">
        <v>84</v>
      </c>
    </row>
    <row r="155" spans="1:8" s="24" customFormat="1" ht="19.5" customHeight="1">
      <c r="A155" s="21"/>
      <c r="B155" s="22"/>
      <c r="C155" s="22"/>
      <c r="D155" s="22"/>
      <c r="E155" s="23" t="s">
        <v>30</v>
      </c>
      <c r="F155" s="161">
        <f>IF(COUNTIF(F123:F154,"Y")=0," ", SUMIFS(E123:E154,E123:E154,"&gt;0",F123:F154,"Y"))</f>
        <v>34</v>
      </c>
      <c r="G155" s="162"/>
      <c r="H155" s="163"/>
    </row>
    <row r="156" spans="1:8" s="24" customFormat="1" ht="18.75" customHeight="1">
      <c r="A156" s="21"/>
      <c r="B156" s="22"/>
      <c r="C156" s="22"/>
      <c r="D156" s="22"/>
      <c r="E156" s="23" t="s">
        <v>31</v>
      </c>
      <c r="F156" s="161">
        <f>IF(COUNTIF(F123:F154,"Y")=0," ",SUMIFS(G123:G154,E123:E154,"&gt;0",F123:F154,"Y"))</f>
        <v>0</v>
      </c>
      <c r="G156" s="162"/>
      <c r="H156" s="163"/>
    </row>
    <row r="157" spans="1:8" s="24" customFormat="1" ht="18.75" customHeight="1">
      <c r="A157" s="25"/>
      <c r="B157" s="26"/>
      <c r="C157" s="26"/>
      <c r="D157" s="26"/>
      <c r="E157" s="23" t="s">
        <v>32</v>
      </c>
      <c r="F157" s="161">
        <f>IF(COUNTIF(F123:F154,"Y")=0," ",SUMIFS(G123:G154,E123:E154,"1B",F123:F154,"Y")+SUMIFS(G123:G154,E123:E154,"2B",F123:F154,"Y")+SUMIFS(G123:G154,E123:E154,"3B",F123:F154,"Y")+SUMIFS(G123:G154,E123:E154,"4B",F123:F154,"Y")+SUMIFS(G123:G154,E123:E154,"5B",F123:F154,"Y")+SUMIFS(G123:G154,E123:E154,"6B",F123:F154,"Y"))</f>
        <v>0</v>
      </c>
      <c r="G157" s="162"/>
      <c r="H157" s="19" t="s">
        <v>16</v>
      </c>
    </row>
    <row r="158" spans="1:8" s="24" customFormat="1" ht="20.25" customHeight="1">
      <c r="A158" s="27"/>
      <c r="B158" s="28"/>
      <c r="C158" s="28"/>
      <c r="D158" s="28"/>
      <c r="E158" s="29" t="s">
        <v>33</v>
      </c>
      <c r="F158" s="155">
        <f>IF(COUNTIF(F123:F154,"Y")=0," ",IF((F156+F157*1.2)/SUMIF(F123:F154,"Y",E123:E154)&gt;100%,100%,(F156+F157*1.2)/SUMIF(F123:F154,"Y",E123:E154)))</f>
        <v>0</v>
      </c>
      <c r="G158" s="156"/>
      <c r="H158" s="157"/>
    </row>
    <row r="159" spans="1:8">
      <c r="A159" s="38"/>
      <c r="B159" s="39"/>
      <c r="C159" s="38"/>
      <c r="D159" s="38"/>
      <c r="E159" s="38"/>
      <c r="F159" s="40"/>
      <c r="G159" s="41"/>
      <c r="H159" s="40"/>
    </row>
    <row r="160" spans="1:8" ht="15.75" customHeight="1">
      <c r="A160" s="158"/>
      <c r="B160" s="147" t="s">
        <v>1</v>
      </c>
      <c r="C160" s="147" t="s">
        <v>2</v>
      </c>
      <c r="D160" s="158" t="s">
        <v>3</v>
      </c>
      <c r="E160" s="158" t="s">
        <v>4</v>
      </c>
      <c r="F160" s="158" t="s">
        <v>5</v>
      </c>
      <c r="G160" s="158" t="s">
        <v>6</v>
      </c>
      <c r="H160" s="158"/>
    </row>
    <row r="161" spans="1:8" ht="12" customHeight="1">
      <c r="A161" s="158"/>
      <c r="B161" s="147"/>
      <c r="C161" s="147"/>
      <c r="D161" s="158"/>
      <c r="E161" s="158"/>
      <c r="F161" s="158"/>
      <c r="G161" s="158"/>
      <c r="H161" s="158"/>
    </row>
    <row r="162" spans="1:8" s="11" customFormat="1" ht="21.75" customHeight="1">
      <c r="A162" s="7" t="s">
        <v>55</v>
      </c>
      <c r="B162" s="35"/>
      <c r="C162" s="36"/>
      <c r="D162" s="10"/>
      <c r="E162" s="10" t="s">
        <v>237</v>
      </c>
      <c r="F162" s="10" t="s">
        <v>8</v>
      </c>
      <c r="G162" s="164"/>
      <c r="H162" s="165"/>
    </row>
    <row r="163" spans="1:8" ht="24">
      <c r="A163" s="74" t="s">
        <v>194</v>
      </c>
      <c r="B163" s="75" t="s">
        <v>195</v>
      </c>
      <c r="C163" s="135" t="s">
        <v>196</v>
      </c>
      <c r="D163" s="136"/>
      <c r="E163" s="136"/>
      <c r="F163" s="136"/>
      <c r="G163" s="136"/>
      <c r="H163" s="137"/>
    </row>
    <row r="164" spans="1:8" ht="34.5" customHeight="1">
      <c r="A164" s="86" t="s">
        <v>197</v>
      </c>
      <c r="B164" s="87" t="s">
        <v>56</v>
      </c>
      <c r="C164" s="18" t="s">
        <v>384</v>
      </c>
      <c r="D164" s="85" t="s">
        <v>101</v>
      </c>
      <c r="E164" s="15">
        <v>4</v>
      </c>
      <c r="F164" s="31" t="s">
        <v>11</v>
      </c>
      <c r="G164" s="144">
        <v>0</v>
      </c>
      <c r="H164" s="145"/>
    </row>
    <row r="165" spans="1:8" ht="31.5" customHeight="1">
      <c r="A165" s="72" t="s">
        <v>198</v>
      </c>
      <c r="B165" s="66" t="s">
        <v>57</v>
      </c>
      <c r="C165" s="135" t="s">
        <v>317</v>
      </c>
      <c r="D165" s="136"/>
      <c r="E165" s="136"/>
      <c r="F165" s="136"/>
      <c r="G165" s="136"/>
      <c r="H165" s="137"/>
    </row>
    <row r="166" spans="1:8" ht="24">
      <c r="A166" s="71" t="s">
        <v>199</v>
      </c>
      <c r="B166" s="70" t="s">
        <v>200</v>
      </c>
      <c r="C166" s="135" t="s">
        <v>317</v>
      </c>
      <c r="D166" s="136"/>
      <c r="E166" s="136"/>
      <c r="F166" s="136"/>
      <c r="G166" s="136"/>
      <c r="H166" s="137"/>
    </row>
    <row r="167" spans="1:8" ht="24">
      <c r="A167" s="37" t="s">
        <v>201</v>
      </c>
      <c r="B167" s="13" t="s">
        <v>58</v>
      </c>
      <c r="C167" s="18" t="s">
        <v>385</v>
      </c>
      <c r="D167" s="15" t="s">
        <v>101</v>
      </c>
      <c r="E167" s="17" t="s">
        <v>15</v>
      </c>
      <c r="F167" s="31" t="s">
        <v>11</v>
      </c>
      <c r="G167" s="16">
        <v>0</v>
      </c>
      <c r="H167" s="37" t="s">
        <v>16</v>
      </c>
    </row>
    <row r="168" spans="1:8" ht="72">
      <c r="A168" s="37" t="s">
        <v>202</v>
      </c>
      <c r="B168" s="13" t="s">
        <v>203</v>
      </c>
      <c r="C168" s="18" t="s">
        <v>386</v>
      </c>
      <c r="D168" s="15" t="s">
        <v>204</v>
      </c>
      <c r="E168" s="17" t="s">
        <v>37</v>
      </c>
      <c r="F168" s="31" t="s">
        <v>11</v>
      </c>
      <c r="G168" s="16">
        <v>0</v>
      </c>
      <c r="H168" s="37" t="s">
        <v>16</v>
      </c>
    </row>
    <row r="169" spans="1:8" ht="31.5" customHeight="1">
      <c r="A169" s="133" t="s">
        <v>206</v>
      </c>
      <c r="B169" s="131" t="s">
        <v>59</v>
      </c>
      <c r="C169" s="18" t="s">
        <v>205</v>
      </c>
      <c r="D169" s="138" t="s">
        <v>207</v>
      </c>
      <c r="E169" s="15">
        <v>1</v>
      </c>
      <c r="F169" s="31" t="s">
        <v>11</v>
      </c>
      <c r="G169" s="179">
        <v>0</v>
      </c>
      <c r="H169" s="179"/>
    </row>
    <row r="170" spans="1:8" ht="24.75" customHeight="1">
      <c r="A170" s="134"/>
      <c r="B170" s="132"/>
      <c r="C170" s="18" t="s">
        <v>387</v>
      </c>
      <c r="D170" s="139"/>
      <c r="E170" s="17" t="s">
        <v>15</v>
      </c>
      <c r="F170" s="31" t="s">
        <v>11</v>
      </c>
      <c r="G170" s="16">
        <v>0</v>
      </c>
      <c r="H170" s="37" t="s">
        <v>16</v>
      </c>
    </row>
    <row r="171" spans="1:8" ht="39.75" customHeight="1">
      <c r="A171" s="133" t="s">
        <v>208</v>
      </c>
      <c r="B171" s="131" t="s">
        <v>60</v>
      </c>
      <c r="C171" s="18" t="s">
        <v>388</v>
      </c>
      <c r="D171" s="149" t="s">
        <v>101</v>
      </c>
      <c r="E171" s="15">
        <v>1</v>
      </c>
      <c r="F171" s="31" t="s">
        <v>11</v>
      </c>
      <c r="G171" s="179">
        <v>0</v>
      </c>
      <c r="H171" s="179"/>
    </row>
    <row r="172" spans="1:8" ht="39.75" customHeight="1">
      <c r="A172" s="134"/>
      <c r="B172" s="132"/>
      <c r="C172" s="18" t="s">
        <v>389</v>
      </c>
      <c r="D172" s="153"/>
      <c r="E172" s="15">
        <v>1</v>
      </c>
      <c r="F172" s="31" t="s">
        <v>11</v>
      </c>
      <c r="G172" s="179">
        <v>0</v>
      </c>
      <c r="H172" s="179"/>
    </row>
    <row r="173" spans="1:8" ht="24">
      <c r="A173" s="67" t="s">
        <v>209</v>
      </c>
      <c r="B173" s="13" t="s">
        <v>61</v>
      </c>
      <c r="C173" s="18" t="s">
        <v>390</v>
      </c>
      <c r="D173" s="15" t="s">
        <v>101</v>
      </c>
      <c r="E173" s="17" t="s">
        <v>37</v>
      </c>
      <c r="F173" s="31" t="s">
        <v>11</v>
      </c>
      <c r="G173" s="16">
        <v>0</v>
      </c>
      <c r="H173" s="37" t="s">
        <v>16</v>
      </c>
    </row>
    <row r="174" spans="1:8" ht="60">
      <c r="A174" s="45" t="s">
        <v>210</v>
      </c>
      <c r="B174" s="43" t="s">
        <v>82</v>
      </c>
      <c r="C174" s="18" t="s">
        <v>391</v>
      </c>
      <c r="D174" s="44" t="s">
        <v>392</v>
      </c>
      <c r="E174" s="15">
        <v>1</v>
      </c>
      <c r="F174" s="31" t="s">
        <v>11</v>
      </c>
      <c r="G174" s="179">
        <v>0</v>
      </c>
      <c r="H174" s="179"/>
    </row>
    <row r="175" spans="1:8" ht="36.75" customHeight="1">
      <c r="A175" s="133" t="s">
        <v>393</v>
      </c>
      <c r="B175" s="131" t="s">
        <v>394</v>
      </c>
      <c r="C175" s="131" t="s">
        <v>395</v>
      </c>
      <c r="D175" s="15" t="s">
        <v>101</v>
      </c>
      <c r="E175" s="15">
        <v>4</v>
      </c>
      <c r="F175" s="31" t="s">
        <v>11</v>
      </c>
      <c r="G175" s="179">
        <v>0</v>
      </c>
      <c r="H175" s="179"/>
    </row>
    <row r="176" spans="1:8" ht="48.75" customHeight="1">
      <c r="A176" s="134"/>
      <c r="B176" s="132"/>
      <c r="C176" s="132"/>
      <c r="D176" s="15" t="s">
        <v>101</v>
      </c>
      <c r="E176" s="17" t="s">
        <v>27</v>
      </c>
      <c r="F176" s="31" t="s">
        <v>11</v>
      </c>
      <c r="G176" s="16">
        <v>0</v>
      </c>
      <c r="H176" s="37" t="s">
        <v>16</v>
      </c>
    </row>
    <row r="177" spans="1:8" s="24" customFormat="1" ht="19.5" customHeight="1">
      <c r="A177" s="21"/>
      <c r="B177" s="22"/>
      <c r="C177" s="22"/>
      <c r="D177" s="22"/>
      <c r="E177" s="23" t="s">
        <v>30</v>
      </c>
      <c r="F177" s="182">
        <f>IF(COUNTIF(F164:F176,"Y")=0," ", SUMIFS(E164:E176,E164:E176,"&gt;0",F164:F176,"Y"))</f>
        <v>12</v>
      </c>
      <c r="G177" s="182"/>
      <c r="H177" s="182"/>
    </row>
    <row r="178" spans="1:8" s="24" customFormat="1" ht="18.75" customHeight="1">
      <c r="A178" s="21"/>
      <c r="B178" s="22"/>
      <c r="C178" s="22"/>
      <c r="D178" s="22"/>
      <c r="E178" s="23" t="s">
        <v>31</v>
      </c>
      <c r="F178" s="182">
        <f>IF(COUNTIF(F164:F176,"Y")=0," ",SUMIFS(G164:G176,E164:E176,"&gt;0",F164:F176,"Y"))</f>
        <v>0</v>
      </c>
      <c r="G178" s="182"/>
      <c r="H178" s="182"/>
    </row>
    <row r="179" spans="1:8" s="24" customFormat="1" ht="18.75" customHeight="1">
      <c r="A179" s="25"/>
      <c r="B179" s="26"/>
      <c r="C179" s="26"/>
      <c r="D179" s="26"/>
      <c r="E179" s="23" t="s">
        <v>32</v>
      </c>
      <c r="F179" s="182">
        <f>IF(COUNTIF(F163:F176,"Y")=0," ",SUMIFS(G163:G176,E163:E176,"1B",F163:F176,"Y")+SUMIFS(G163:G176,E163:E176,"2B",F163:F176,"Y"))</f>
        <v>0</v>
      </c>
      <c r="G179" s="182"/>
      <c r="H179" s="37" t="s">
        <v>16</v>
      </c>
    </row>
    <row r="180" spans="1:8" s="24" customFormat="1" ht="20.25" customHeight="1">
      <c r="A180" s="27"/>
      <c r="B180" s="28"/>
      <c r="C180" s="28"/>
      <c r="D180" s="28"/>
      <c r="E180" s="29" t="s">
        <v>33</v>
      </c>
      <c r="F180" s="183">
        <f>IF(COUNTIF(F164:F176,"Y")=0," ",IF((F178+F179*1.2)/SUMIF(F164:F176,"Y",E164:E176)&gt;100%,100%,(F178+F179*1.2)/SUMIF(F164:F176,"Y",E164:E176)))</f>
        <v>0</v>
      </c>
      <c r="G180" s="183"/>
      <c r="H180" s="183"/>
    </row>
    <row r="181" spans="1:8">
      <c r="D181" s="20"/>
      <c r="E181" s="42"/>
      <c r="F181" s="34"/>
      <c r="G181" s="34"/>
    </row>
    <row r="182" spans="1:8" ht="15.75" customHeight="1">
      <c r="A182" s="158"/>
      <c r="B182" s="147" t="s">
        <v>1</v>
      </c>
      <c r="C182" s="147" t="s">
        <v>2</v>
      </c>
      <c r="D182" s="158" t="s">
        <v>3</v>
      </c>
      <c r="E182" s="158" t="s">
        <v>4</v>
      </c>
      <c r="F182" s="158" t="s">
        <v>5</v>
      </c>
      <c r="G182" s="158" t="s">
        <v>6</v>
      </c>
      <c r="H182" s="158"/>
    </row>
    <row r="183" spans="1:8" ht="12" customHeight="1">
      <c r="A183" s="158"/>
      <c r="B183" s="147"/>
      <c r="C183" s="147"/>
      <c r="D183" s="158"/>
      <c r="E183" s="158"/>
      <c r="F183" s="158"/>
      <c r="G183" s="158"/>
      <c r="H183" s="158"/>
    </row>
    <row r="184" spans="1:8" s="11" customFormat="1" ht="21.75" customHeight="1">
      <c r="A184" s="7" t="s">
        <v>62</v>
      </c>
      <c r="B184" s="35"/>
      <c r="C184" s="36"/>
      <c r="D184" s="10" t="s">
        <v>63</v>
      </c>
      <c r="E184" s="10" t="s">
        <v>238</v>
      </c>
      <c r="F184" s="10" t="s">
        <v>8</v>
      </c>
      <c r="G184" s="164"/>
      <c r="H184" s="165"/>
    </row>
    <row r="185" spans="1:8" ht="180">
      <c r="A185" s="12" t="s">
        <v>211</v>
      </c>
      <c r="B185" s="13" t="s">
        <v>64</v>
      </c>
      <c r="C185" s="18" t="s">
        <v>396</v>
      </c>
      <c r="D185" s="15" t="s">
        <v>101</v>
      </c>
      <c r="E185" s="15" t="s">
        <v>10</v>
      </c>
      <c r="F185" s="31" t="s">
        <v>11</v>
      </c>
      <c r="G185" s="166" t="s">
        <v>12</v>
      </c>
      <c r="H185" s="167"/>
    </row>
    <row r="186" spans="1:8" ht="24">
      <c r="A186" s="12" t="s">
        <v>212</v>
      </c>
      <c r="B186" s="13" t="s">
        <v>213</v>
      </c>
      <c r="C186" s="18" t="s">
        <v>214</v>
      </c>
      <c r="D186" s="15" t="s">
        <v>101</v>
      </c>
      <c r="E186" s="15" t="s">
        <v>15</v>
      </c>
      <c r="F186" s="31" t="s">
        <v>11</v>
      </c>
      <c r="G186" s="16">
        <v>0</v>
      </c>
      <c r="H186" s="67" t="s">
        <v>16</v>
      </c>
    </row>
    <row r="187" spans="1:8" ht="30.75" customHeight="1">
      <c r="A187" s="65" t="s">
        <v>215</v>
      </c>
      <c r="B187" s="66" t="s">
        <v>216</v>
      </c>
      <c r="C187" s="135" t="s">
        <v>317</v>
      </c>
      <c r="D187" s="136"/>
      <c r="E187" s="136"/>
      <c r="F187" s="136"/>
      <c r="G187" s="136"/>
      <c r="H187" s="137"/>
    </row>
    <row r="188" spans="1:8" ht="24">
      <c r="A188" s="12" t="s">
        <v>217</v>
      </c>
      <c r="B188" s="13" t="s">
        <v>65</v>
      </c>
      <c r="C188" s="18" t="s">
        <v>397</v>
      </c>
      <c r="D188" s="15" t="s">
        <v>101</v>
      </c>
      <c r="E188" s="15">
        <v>1</v>
      </c>
      <c r="F188" s="31" t="s">
        <v>11</v>
      </c>
      <c r="G188" s="144">
        <v>0</v>
      </c>
      <c r="H188" s="145"/>
    </row>
    <row r="189" spans="1:8" ht="54" customHeight="1">
      <c r="A189" s="170" t="s">
        <v>218</v>
      </c>
      <c r="B189" s="148" t="s">
        <v>66</v>
      </c>
      <c r="C189" s="18" t="s">
        <v>398</v>
      </c>
      <c r="D189" s="171" t="s">
        <v>101</v>
      </c>
      <c r="E189" s="15">
        <v>1</v>
      </c>
      <c r="F189" s="31" t="s">
        <v>11</v>
      </c>
      <c r="G189" s="144">
        <v>0</v>
      </c>
      <c r="H189" s="145"/>
    </row>
    <row r="190" spans="1:8" ht="48">
      <c r="A190" s="170"/>
      <c r="B190" s="148"/>
      <c r="C190" s="18" t="s">
        <v>399</v>
      </c>
      <c r="D190" s="171"/>
      <c r="E190" s="15">
        <v>1</v>
      </c>
      <c r="F190" s="31" t="s">
        <v>11</v>
      </c>
      <c r="G190" s="144">
        <v>0</v>
      </c>
      <c r="H190" s="145"/>
    </row>
    <row r="191" spans="1:8" ht="17.25" customHeight="1">
      <c r="A191" s="65" t="s">
        <v>219</v>
      </c>
      <c r="B191" s="66" t="s">
        <v>220</v>
      </c>
      <c r="C191" s="135" t="s">
        <v>110</v>
      </c>
      <c r="D191" s="136"/>
      <c r="E191" s="136"/>
      <c r="F191" s="136"/>
      <c r="G191" s="136"/>
      <c r="H191" s="137"/>
    </row>
    <row r="192" spans="1:8" ht="48">
      <c r="A192" s="170" t="s">
        <v>221</v>
      </c>
      <c r="B192" s="148" t="s">
        <v>67</v>
      </c>
      <c r="C192" s="18" t="s">
        <v>400</v>
      </c>
      <c r="D192" s="149" t="s">
        <v>101</v>
      </c>
      <c r="E192" s="15">
        <v>1</v>
      </c>
      <c r="F192" s="31" t="s">
        <v>11</v>
      </c>
      <c r="G192" s="179">
        <v>0</v>
      </c>
      <c r="H192" s="179"/>
    </row>
    <row r="193" spans="1:8" ht="48">
      <c r="A193" s="170"/>
      <c r="B193" s="148"/>
      <c r="C193" s="18" t="s">
        <v>401</v>
      </c>
      <c r="D193" s="154"/>
      <c r="E193" s="15">
        <v>1</v>
      </c>
      <c r="F193" s="31" t="s">
        <v>11</v>
      </c>
      <c r="G193" s="179">
        <v>0</v>
      </c>
      <c r="H193" s="179"/>
    </row>
    <row r="194" spans="1:8" ht="48">
      <c r="A194" s="170"/>
      <c r="B194" s="148"/>
      <c r="C194" s="18" t="s">
        <v>402</v>
      </c>
      <c r="D194" s="153"/>
      <c r="E194" s="15">
        <v>1</v>
      </c>
      <c r="F194" s="31" t="s">
        <v>11</v>
      </c>
      <c r="G194" s="179">
        <v>0</v>
      </c>
      <c r="H194" s="179"/>
    </row>
    <row r="195" spans="1:8" ht="24.75" customHeight="1">
      <c r="A195" s="12" t="s">
        <v>223</v>
      </c>
      <c r="B195" s="13" t="s">
        <v>68</v>
      </c>
      <c r="C195" s="18" t="s">
        <v>222</v>
      </c>
      <c r="D195" s="15" t="s">
        <v>101</v>
      </c>
      <c r="E195" s="17" t="s">
        <v>27</v>
      </c>
      <c r="F195" s="31" t="s">
        <v>11</v>
      </c>
      <c r="G195" s="16">
        <v>0</v>
      </c>
      <c r="H195" s="37" t="s">
        <v>16</v>
      </c>
    </row>
    <row r="196" spans="1:8" ht="36">
      <c r="A196" s="12" t="s">
        <v>224</v>
      </c>
      <c r="B196" s="13" t="s">
        <v>83</v>
      </c>
      <c r="C196" s="14" t="s">
        <v>403</v>
      </c>
      <c r="D196" s="85" t="s">
        <v>101</v>
      </c>
      <c r="E196" s="15">
        <v>2</v>
      </c>
      <c r="F196" s="31" t="s">
        <v>11</v>
      </c>
      <c r="G196" s="179">
        <v>0</v>
      </c>
      <c r="H196" s="179"/>
    </row>
    <row r="197" spans="1:8" ht="48">
      <c r="A197" s="170" t="s">
        <v>226</v>
      </c>
      <c r="B197" s="148" t="s">
        <v>69</v>
      </c>
      <c r="C197" s="18" t="s">
        <v>404</v>
      </c>
      <c r="D197" s="149" t="s">
        <v>101</v>
      </c>
      <c r="E197" s="15">
        <v>1</v>
      </c>
      <c r="F197" s="31" t="s">
        <v>11</v>
      </c>
      <c r="G197" s="179">
        <v>0</v>
      </c>
      <c r="H197" s="179"/>
    </row>
    <row r="198" spans="1:8" ht="48">
      <c r="A198" s="170"/>
      <c r="B198" s="148"/>
      <c r="C198" s="18" t="s">
        <v>405</v>
      </c>
      <c r="D198" s="153"/>
      <c r="E198" s="17">
        <v>1</v>
      </c>
      <c r="F198" s="31" t="s">
        <v>11</v>
      </c>
      <c r="G198" s="179">
        <v>0</v>
      </c>
      <c r="H198" s="179"/>
    </row>
    <row r="199" spans="1:8" ht="36">
      <c r="A199" s="168" t="s">
        <v>227</v>
      </c>
      <c r="B199" s="148" t="s">
        <v>70</v>
      </c>
      <c r="C199" s="18" t="s">
        <v>225</v>
      </c>
      <c r="D199" s="149" t="s">
        <v>101</v>
      </c>
      <c r="E199" s="15">
        <v>1</v>
      </c>
      <c r="F199" s="31" t="s">
        <v>11</v>
      </c>
      <c r="G199" s="179">
        <v>0</v>
      </c>
      <c r="H199" s="179"/>
    </row>
    <row r="200" spans="1:8" ht="60">
      <c r="A200" s="169"/>
      <c r="B200" s="148"/>
      <c r="C200" s="18" t="s">
        <v>406</v>
      </c>
      <c r="D200" s="153"/>
      <c r="E200" s="15">
        <v>1</v>
      </c>
      <c r="F200" s="31" t="s">
        <v>11</v>
      </c>
      <c r="G200" s="179">
        <v>0</v>
      </c>
      <c r="H200" s="179"/>
    </row>
    <row r="201" spans="1:8">
      <c r="A201" s="76" t="s">
        <v>228</v>
      </c>
      <c r="B201" s="66" t="s">
        <v>230</v>
      </c>
      <c r="C201" s="135" t="s">
        <v>317</v>
      </c>
      <c r="D201" s="136"/>
      <c r="E201" s="136"/>
      <c r="F201" s="136"/>
      <c r="G201" s="136"/>
      <c r="H201" s="137"/>
    </row>
    <row r="202" spans="1:8" ht="36">
      <c r="A202" s="12" t="s">
        <v>229</v>
      </c>
      <c r="B202" s="13" t="s">
        <v>71</v>
      </c>
      <c r="C202" s="18" t="s">
        <v>239</v>
      </c>
      <c r="D202" s="15" t="s">
        <v>101</v>
      </c>
      <c r="E202" s="15">
        <v>1</v>
      </c>
      <c r="F202" s="31" t="s">
        <v>11</v>
      </c>
      <c r="G202" s="144">
        <v>0</v>
      </c>
      <c r="H202" s="145"/>
    </row>
    <row r="203" spans="1:8" s="24" customFormat="1" ht="19.5" customHeight="1">
      <c r="A203" s="21"/>
      <c r="B203" s="22"/>
      <c r="C203" s="22"/>
      <c r="D203" s="22"/>
      <c r="E203" s="23" t="s">
        <v>30</v>
      </c>
      <c r="F203" s="182">
        <f>IF(COUNTIF(F186:F202,"Y")=0," ", SUMIFS(E186:E202,E186:E202,"&gt;0",F186:F202,"Y"))</f>
        <v>13</v>
      </c>
      <c r="G203" s="182"/>
      <c r="H203" s="182"/>
    </row>
    <row r="204" spans="1:8" s="24" customFormat="1" ht="18.75" customHeight="1">
      <c r="A204" s="21"/>
      <c r="B204" s="22"/>
      <c r="C204" s="22"/>
      <c r="D204" s="22"/>
      <c r="E204" s="23" t="s">
        <v>31</v>
      </c>
      <c r="F204" s="182">
        <f>IF(COUNTIF(F186:F202,"Y")=0," ",SUMIFS(G186:G202,E186:E202,"&gt;0",F186:F202,"Y"))</f>
        <v>0</v>
      </c>
      <c r="G204" s="182"/>
      <c r="H204" s="182"/>
    </row>
    <row r="205" spans="1:8" s="24" customFormat="1" ht="18.75" customHeight="1">
      <c r="A205" s="25"/>
      <c r="B205" s="26"/>
      <c r="C205" s="26"/>
      <c r="D205" s="26"/>
      <c r="E205" s="23" t="s">
        <v>32</v>
      </c>
      <c r="F205" s="182">
        <f>IF(COUNTIF(F186:F202,"Y")=0," ",SUMIFS(G186:G202,E186:E202,"1B",F186:F202,"Y")+SUMIFS(G186:G202,E186:E202,"2B",F186:F202,"Y"))</f>
        <v>0</v>
      </c>
      <c r="G205" s="182"/>
      <c r="H205" s="37" t="s">
        <v>16</v>
      </c>
    </row>
    <row r="206" spans="1:8" s="24" customFormat="1" ht="20.25" customHeight="1">
      <c r="A206" s="27"/>
      <c r="B206" s="28"/>
      <c r="C206" s="28"/>
      <c r="D206" s="28"/>
      <c r="E206" s="29" t="s">
        <v>33</v>
      </c>
      <c r="F206" s="183">
        <f>IF(COUNTIF(F186:F202,"Y")=0," ",IF((F204+F205*1.2)/SUMIF(F186:F202,"Y",E186:E202)&gt;100%,100%,(F204+F205*1.2)/SUMIF(F186:F202,"Y",E186:E202)))</f>
        <v>0</v>
      </c>
      <c r="G206" s="183"/>
      <c r="H206" s="183"/>
    </row>
    <row r="208" spans="1:8" ht="15.75" customHeight="1">
      <c r="A208" s="158"/>
      <c r="B208" s="147" t="s">
        <v>1</v>
      </c>
      <c r="C208" s="147" t="s">
        <v>2</v>
      </c>
      <c r="D208" s="158" t="s">
        <v>3</v>
      </c>
      <c r="E208" s="158" t="s">
        <v>4</v>
      </c>
      <c r="F208" s="158" t="s">
        <v>5</v>
      </c>
      <c r="G208" s="158" t="s">
        <v>6</v>
      </c>
      <c r="H208" s="158"/>
    </row>
    <row r="209" spans="1:8" ht="12" customHeight="1">
      <c r="A209" s="158"/>
      <c r="B209" s="147"/>
      <c r="C209" s="147"/>
      <c r="D209" s="158"/>
      <c r="E209" s="158"/>
      <c r="F209" s="158"/>
      <c r="G209" s="158"/>
      <c r="H209" s="158"/>
    </row>
    <row r="210" spans="1:8" s="11" customFormat="1" ht="30">
      <c r="A210" s="7" t="s">
        <v>72</v>
      </c>
      <c r="B210" s="35"/>
      <c r="C210" s="36"/>
      <c r="D210" s="10"/>
      <c r="E210" s="10" t="s">
        <v>232</v>
      </c>
      <c r="F210" s="10" t="s">
        <v>8</v>
      </c>
      <c r="G210" s="164"/>
      <c r="H210" s="165"/>
    </row>
    <row r="211" spans="1:8" ht="57" customHeight="1">
      <c r="A211" s="12" t="s">
        <v>231</v>
      </c>
      <c r="B211" s="13" t="s">
        <v>74</v>
      </c>
      <c r="C211" s="18" t="s">
        <v>407</v>
      </c>
      <c r="D211" s="15" t="s">
        <v>101</v>
      </c>
      <c r="E211" s="15" t="s">
        <v>73</v>
      </c>
      <c r="F211" s="31" t="s">
        <v>11</v>
      </c>
      <c r="G211" s="16">
        <v>0</v>
      </c>
      <c r="H211" s="37" t="s">
        <v>16</v>
      </c>
    </row>
    <row r="212" spans="1:8">
      <c r="F212" s="33" t="s">
        <v>63</v>
      </c>
    </row>
  </sheetData>
  <mergeCells count="298">
    <mergeCell ref="C201:H201"/>
    <mergeCell ref="A83:A84"/>
    <mergeCell ref="B83:B84"/>
    <mergeCell ref="G164:H164"/>
    <mergeCell ref="C163:H163"/>
    <mergeCell ref="G129:H129"/>
    <mergeCell ref="B129:B130"/>
    <mergeCell ref="A129:A130"/>
    <mergeCell ref="C131:H131"/>
    <mergeCell ref="C132:H132"/>
    <mergeCell ref="F85:H85"/>
    <mergeCell ref="F86:H86"/>
    <mergeCell ref="F87:G87"/>
    <mergeCell ref="G93:H93"/>
    <mergeCell ref="C97:H97"/>
    <mergeCell ref="C95:H95"/>
    <mergeCell ref="C96:H96"/>
    <mergeCell ref="A90:A91"/>
    <mergeCell ref="B90:B91"/>
    <mergeCell ref="F114:H114"/>
    <mergeCell ref="D104:D108"/>
    <mergeCell ref="G104:H104"/>
    <mergeCell ref="A100:A102"/>
    <mergeCell ref="B100:B102"/>
    <mergeCell ref="B66:B70"/>
    <mergeCell ref="A66:A70"/>
    <mergeCell ref="D66:D70"/>
    <mergeCell ref="G67:H67"/>
    <mergeCell ref="G66:H66"/>
    <mergeCell ref="G71:H71"/>
    <mergeCell ref="C72:H72"/>
    <mergeCell ref="A62:A63"/>
    <mergeCell ref="B62:B63"/>
    <mergeCell ref="C62:C63"/>
    <mergeCell ref="D62:D63"/>
    <mergeCell ref="E62:E63"/>
    <mergeCell ref="F62:F63"/>
    <mergeCell ref="G62:H63"/>
    <mergeCell ref="G64:H64"/>
    <mergeCell ref="G50:H50"/>
    <mergeCell ref="G51:H51"/>
    <mergeCell ref="A45:A46"/>
    <mergeCell ref="B45:B46"/>
    <mergeCell ref="G45:H45"/>
    <mergeCell ref="G46:H46"/>
    <mergeCell ref="C49:H49"/>
    <mergeCell ref="G48:H48"/>
    <mergeCell ref="G3:H4"/>
    <mergeCell ref="G5:H5"/>
    <mergeCell ref="A3:A4"/>
    <mergeCell ref="B3:B4"/>
    <mergeCell ref="C3:C4"/>
    <mergeCell ref="D3:D4"/>
    <mergeCell ref="E3:E4"/>
    <mergeCell ref="F3:F4"/>
    <mergeCell ref="D34:D36"/>
    <mergeCell ref="B34:B36"/>
    <mergeCell ref="A34:A36"/>
    <mergeCell ref="D45:D46"/>
    <mergeCell ref="G37:H37"/>
    <mergeCell ref="A32:A33"/>
    <mergeCell ref="B32:B33"/>
    <mergeCell ref="D32:D33"/>
    <mergeCell ref="F57:H57"/>
    <mergeCell ref="F58:H58"/>
    <mergeCell ref="F59:G59"/>
    <mergeCell ref="F60:H60"/>
    <mergeCell ref="C65:H65"/>
    <mergeCell ref="C73:H73"/>
    <mergeCell ref="D74:D75"/>
    <mergeCell ref="C99:H99"/>
    <mergeCell ref="D83:D84"/>
    <mergeCell ref="G92:H92"/>
    <mergeCell ref="F88:H88"/>
    <mergeCell ref="C90:C91"/>
    <mergeCell ref="D90:D91"/>
    <mergeCell ref="E90:E91"/>
    <mergeCell ref="F90:F91"/>
    <mergeCell ref="G90:H91"/>
    <mergeCell ref="D100:D102"/>
    <mergeCell ref="G100:H100"/>
    <mergeCell ref="G102:H102"/>
    <mergeCell ref="G101:H101"/>
    <mergeCell ref="C103:H103"/>
    <mergeCell ref="G105:H105"/>
    <mergeCell ref="G106:H106"/>
    <mergeCell ref="C109:H109"/>
    <mergeCell ref="G113:H113"/>
    <mergeCell ref="B104:B108"/>
    <mergeCell ref="A104:A108"/>
    <mergeCell ref="C110:H110"/>
    <mergeCell ref="G111:H111"/>
    <mergeCell ref="G112:H112"/>
    <mergeCell ref="B111:B112"/>
    <mergeCell ref="A111:A112"/>
    <mergeCell ref="D111:D112"/>
    <mergeCell ref="F115:H115"/>
    <mergeCell ref="C123:H123"/>
    <mergeCell ref="C124:H124"/>
    <mergeCell ref="F116:G116"/>
    <mergeCell ref="F117:H117"/>
    <mergeCell ref="A119:A120"/>
    <mergeCell ref="B119:B120"/>
    <mergeCell ref="C119:C120"/>
    <mergeCell ref="D119:D120"/>
    <mergeCell ref="E119:E120"/>
    <mergeCell ref="F119:F120"/>
    <mergeCell ref="G119:H120"/>
    <mergeCell ref="G149:H149"/>
    <mergeCell ref="A149:A150"/>
    <mergeCell ref="G134:H134"/>
    <mergeCell ref="B133:B134"/>
    <mergeCell ref="A133:A134"/>
    <mergeCell ref="A126:A128"/>
    <mergeCell ref="B126:B128"/>
    <mergeCell ref="D126:D128"/>
    <mergeCell ref="G126:H126"/>
    <mergeCell ref="B149:B150"/>
    <mergeCell ref="D149:D150"/>
    <mergeCell ref="D129:D130"/>
    <mergeCell ref="G128:H128"/>
    <mergeCell ref="G127:H127"/>
    <mergeCell ref="G133:H133"/>
    <mergeCell ref="A189:A190"/>
    <mergeCell ref="B189:B190"/>
    <mergeCell ref="D192:D194"/>
    <mergeCell ref="A160:A161"/>
    <mergeCell ref="B160:B161"/>
    <mergeCell ref="C160:C161"/>
    <mergeCell ref="D160:D161"/>
    <mergeCell ref="D189:D190"/>
    <mergeCell ref="A169:A170"/>
    <mergeCell ref="B169:B170"/>
    <mergeCell ref="C191:H191"/>
    <mergeCell ref="F177:H177"/>
    <mergeCell ref="F178:H178"/>
    <mergeCell ref="F179:G179"/>
    <mergeCell ref="E160:E161"/>
    <mergeCell ref="F160:F161"/>
    <mergeCell ref="G160:H161"/>
    <mergeCell ref="C187:H187"/>
    <mergeCell ref="C165:H165"/>
    <mergeCell ref="D171:D172"/>
    <mergeCell ref="G172:H172"/>
    <mergeCell ref="B171:B172"/>
    <mergeCell ref="A171:A172"/>
    <mergeCell ref="G175:H175"/>
    <mergeCell ref="A199:A200"/>
    <mergeCell ref="B199:B200"/>
    <mergeCell ref="D199:D200"/>
    <mergeCell ref="G199:H199"/>
    <mergeCell ref="G200:H200"/>
    <mergeCell ref="F208:F209"/>
    <mergeCell ref="G208:H209"/>
    <mergeCell ref="G198:H198"/>
    <mergeCell ref="A182:A183"/>
    <mergeCell ref="B182:B183"/>
    <mergeCell ref="C182:C183"/>
    <mergeCell ref="D182:D183"/>
    <mergeCell ref="E182:E183"/>
    <mergeCell ref="F182:F183"/>
    <mergeCell ref="A208:A209"/>
    <mergeCell ref="B208:B209"/>
    <mergeCell ref="C208:C209"/>
    <mergeCell ref="D208:D209"/>
    <mergeCell ref="E208:E209"/>
    <mergeCell ref="A197:A198"/>
    <mergeCell ref="B197:B198"/>
    <mergeCell ref="D197:D198"/>
    <mergeCell ref="A192:A194"/>
    <mergeCell ref="B192:B194"/>
    <mergeCell ref="G210:H210"/>
    <mergeCell ref="G136:H136"/>
    <mergeCell ref="G202:H202"/>
    <mergeCell ref="F203:H203"/>
    <mergeCell ref="F204:H204"/>
    <mergeCell ref="F205:G205"/>
    <mergeCell ref="F206:H206"/>
    <mergeCell ref="G196:H196"/>
    <mergeCell ref="G192:H192"/>
    <mergeCell ref="G193:H193"/>
    <mergeCell ref="G194:H194"/>
    <mergeCell ref="G188:H188"/>
    <mergeCell ref="G189:H189"/>
    <mergeCell ref="G190:H190"/>
    <mergeCell ref="G182:H183"/>
    <mergeCell ref="G184:H184"/>
    <mergeCell ref="G139:H139"/>
    <mergeCell ref="G174:H174"/>
    <mergeCell ref="G185:H185"/>
    <mergeCell ref="G197:H197"/>
    <mergeCell ref="G162:H162"/>
    <mergeCell ref="F180:H180"/>
    <mergeCell ref="G169:H169"/>
    <mergeCell ref="G171:H171"/>
    <mergeCell ref="G9:H9"/>
    <mergeCell ref="D7:D11"/>
    <mergeCell ref="B7:B11"/>
    <mergeCell ref="A7:A11"/>
    <mergeCell ref="G12:H12"/>
    <mergeCell ref="B12:B13"/>
    <mergeCell ref="A12:A13"/>
    <mergeCell ref="D12:D13"/>
    <mergeCell ref="G6:H6"/>
    <mergeCell ref="G7:H7"/>
    <mergeCell ref="G8:H8"/>
    <mergeCell ref="A14:A15"/>
    <mergeCell ref="B14:B15"/>
    <mergeCell ref="D14:D15"/>
    <mergeCell ref="G14:H14"/>
    <mergeCell ref="G15:H15"/>
    <mergeCell ref="A16:A17"/>
    <mergeCell ref="B16:B17"/>
    <mergeCell ref="G16:H16"/>
    <mergeCell ref="G17:H17"/>
    <mergeCell ref="A18:A20"/>
    <mergeCell ref="B18:B20"/>
    <mergeCell ref="D18:D20"/>
    <mergeCell ref="G18:H18"/>
    <mergeCell ref="G19:H19"/>
    <mergeCell ref="G20:H20"/>
    <mergeCell ref="F21:H21"/>
    <mergeCell ref="F22:H22"/>
    <mergeCell ref="F23:G23"/>
    <mergeCell ref="F24:H24"/>
    <mergeCell ref="A26:A27"/>
    <mergeCell ref="B26:B27"/>
    <mergeCell ref="C26:C27"/>
    <mergeCell ref="D26:D27"/>
    <mergeCell ref="E26:E27"/>
    <mergeCell ref="F26:F27"/>
    <mergeCell ref="G26:H27"/>
    <mergeCell ref="C30:H30"/>
    <mergeCell ref="G29:H29"/>
    <mergeCell ref="G28:H28"/>
    <mergeCell ref="C31:H31"/>
    <mergeCell ref="G33:H33"/>
    <mergeCell ref="C38:H38"/>
    <mergeCell ref="D39:D42"/>
    <mergeCell ref="B39:B42"/>
    <mergeCell ref="A39:A42"/>
    <mergeCell ref="C43:H43"/>
    <mergeCell ref="C44:H44"/>
    <mergeCell ref="B47:B48"/>
    <mergeCell ref="A47:A48"/>
    <mergeCell ref="G47:H47"/>
    <mergeCell ref="G32:H32"/>
    <mergeCell ref="D144:D148"/>
    <mergeCell ref="B144:B148"/>
    <mergeCell ref="B74:B75"/>
    <mergeCell ref="A74:A75"/>
    <mergeCell ref="G75:H75"/>
    <mergeCell ref="C77:H77"/>
    <mergeCell ref="D78:D79"/>
    <mergeCell ref="C80:H80"/>
    <mergeCell ref="C81:H81"/>
    <mergeCell ref="C94:H94"/>
    <mergeCell ref="C98:H98"/>
    <mergeCell ref="A78:A79"/>
    <mergeCell ref="B78:B79"/>
    <mergeCell ref="G74:H74"/>
    <mergeCell ref="G76:H76"/>
    <mergeCell ref="G144:H144"/>
    <mergeCell ref="G145:H145"/>
    <mergeCell ref="G146:H146"/>
    <mergeCell ref="G147:H147"/>
    <mergeCell ref="G148:H148"/>
    <mergeCell ref="A144:A148"/>
    <mergeCell ref="C125:H125"/>
    <mergeCell ref="G121:H121"/>
    <mergeCell ref="G122:H122"/>
    <mergeCell ref="C135:H135"/>
    <mergeCell ref="G137:H137"/>
    <mergeCell ref="B136:B137"/>
    <mergeCell ref="A136:A137"/>
    <mergeCell ref="G140:H140"/>
    <mergeCell ref="G141:H141"/>
    <mergeCell ref="G142:H142"/>
    <mergeCell ref="G143:H143"/>
    <mergeCell ref="D140:D143"/>
    <mergeCell ref="B140:B143"/>
    <mergeCell ref="A140:A143"/>
    <mergeCell ref="A138:A139"/>
    <mergeCell ref="B138:B139"/>
    <mergeCell ref="D138:D139"/>
    <mergeCell ref="G138:H138"/>
    <mergeCell ref="C175:C176"/>
    <mergeCell ref="B175:B176"/>
    <mergeCell ref="A175:A176"/>
    <mergeCell ref="C166:H166"/>
    <mergeCell ref="D169:D170"/>
    <mergeCell ref="D151:D154"/>
    <mergeCell ref="B151:B154"/>
    <mergeCell ref="A151:A154"/>
    <mergeCell ref="F155:H155"/>
    <mergeCell ref="F156:H156"/>
    <mergeCell ref="F157:G157"/>
    <mergeCell ref="F158:H158"/>
  </mergeCells>
  <dataValidations count="9">
    <dataValidation type="list" allowBlank="1" showInputMessage="1" showErrorMessage="1" sqref="F50:F56 F66:F71 F6:F20 F29 F32:F37 F39:F42 F45:F48 F74:F76 F78:F79 F82:F84" xr:uid="{F903F2F3-B775-40F2-8394-703A08E3078B}">
      <formula1>"Y, N"</formula1>
    </dataValidation>
    <dataValidation type="list" allowBlank="1" showInputMessage="1" showErrorMessage="1" sqref="F211 F164 F126:F130 F202 F111:F113 F122 F167:F176 F188:F190 F93 F100:F102 F104:F108 F132:F154 F185:F186 F192:F200" xr:uid="{34E5E2A8-C890-4A4D-B1B7-6E140E41AD65}">
      <formula1>"Y,N"</formula1>
    </dataValidation>
    <dataValidation type="list" allowBlank="1" showInputMessage="1" showErrorMessage="1" sqref="G45:H48 G79 G74:H75 G32:H33 G50:H51 G20:H20 G42 G66:H67 G82:G84 G186 G176 G71:H71 G39 G188:H190 G37:H37 G68:G70 G52:G55 G167 G148:H148 G104:H106 G111:H112 G107 G126:H129 G133:H134 G169:H169 G170 G199:H200 G202:H202 G7:H9 G10:G11 G12:H12 G13 G14:H17 G34:G36 G100:H102 G130 G136:H137 G140:H140 G143:H143 G145:H146 G174:H174 G192:H194 G195 G151 G153 G171:H171 G172:H172 G197:H197 G198:H198" xr:uid="{C9E568DA-BFA7-40C3-B051-C469BDDCA764}">
      <formula1>"0,1"</formula1>
    </dataValidation>
    <dataValidation type="list" allowBlank="1" showInputMessage="1" showErrorMessage="1" sqref="G18:H18 G78 G150 G113:H113 G56 G76:H76 G108 G173 G139:H139 G147:H147 G141:H142 G144:H144 G168 G196:H196" xr:uid="{902FE538-919F-4847-AC30-B75883C62425}">
      <formula1>"0,1,2"</formula1>
    </dataValidation>
    <dataValidation type="list" allowBlank="1" showInputMessage="1" showErrorMessage="1" sqref="G132:H132 G138:H138 G135:H135 G40:G41" xr:uid="{5D74582D-5AC8-4CDF-9A94-732826FF7B28}">
      <formula1>"0,1,2,3"</formula1>
    </dataValidation>
    <dataValidation type="list" allowBlank="1" showInputMessage="1" showErrorMessage="1" sqref="G211" xr:uid="{A86825FF-B0E5-4A50-9676-B3D999F18F8B}">
      <formula1>"0,1,2,3,4,5,6,7,8,9,10"</formula1>
    </dataValidation>
    <dataValidation type="list" allowBlank="1" showInputMessage="1" showErrorMessage="1" sqref="G19:H19 G164:H164 G175:H175 G152" xr:uid="{6A442DB4-0248-43E6-B4D5-D781381CA1AF}">
      <formula1>"0,1,2,3,4"</formula1>
    </dataValidation>
    <dataValidation type="list" allowBlank="1" showInputMessage="1" showErrorMessage="1" sqref="G149:H149" xr:uid="{F76ABFDE-479C-4404-B0A6-AF425B9DCD1E}">
      <formula1>"0,1,2,4,6,8"</formula1>
    </dataValidation>
    <dataValidation type="list" allowBlank="1" showInputMessage="1" showErrorMessage="1" sqref="G154" xr:uid="{D1CC7BBA-F5F5-4609-AFD7-E310B0E55DF8}">
      <formula1>"0,1,2,3,4,5,6"</formula1>
    </dataValidation>
  </dataValidations>
  <pageMargins left="0.7" right="0.7" top="0.75" bottom="0.75" header="0.3" footer="0.3"/>
  <pageSetup paperSize="9" scale="41" orientation="portrait" r:id="rId1"/>
  <rowBreaks count="6" manualBreakCount="6">
    <brk id="44" max="7" man="1"/>
    <brk id="54" max="5" man="1"/>
    <brk id="61" max="5" man="1"/>
    <brk id="110" max="7" man="1"/>
    <brk id="123" max="5" man="1"/>
    <brk id="180" max="7" man="1"/>
  </rowBreaks>
  <colBreaks count="1" manualBreakCount="1">
    <brk id="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DB198-E7A6-4611-B50D-1A031CBBF8DF}">
  <sheetPr codeName="Sheet3"/>
  <dimension ref="A1:F13"/>
  <sheetViews>
    <sheetView view="pageBreakPreview" zoomScale="85" zoomScaleNormal="85" zoomScaleSheetLayoutView="85" zoomScalePageLayoutView="70" workbookViewId="0">
      <selection activeCell="D22" sqref="D22"/>
    </sheetView>
  </sheetViews>
  <sheetFormatPr defaultRowHeight="15"/>
  <cols>
    <col min="1" max="1" width="32.85546875" bestFit="1" customWidth="1"/>
    <col min="2" max="2" width="18.42578125" bestFit="1" customWidth="1"/>
    <col min="3" max="3" width="17.28515625" bestFit="1" customWidth="1"/>
    <col min="4" max="4" width="20.7109375" bestFit="1" customWidth="1"/>
    <col min="5" max="5" width="19.5703125" bestFit="1" customWidth="1"/>
    <col min="6" max="6" width="25.28515625" bestFit="1" customWidth="1"/>
  </cols>
  <sheetData>
    <row r="1" spans="1:6">
      <c r="A1" s="46"/>
      <c r="B1" s="47"/>
      <c r="C1" s="47"/>
      <c r="D1" s="47"/>
      <c r="E1" s="1"/>
      <c r="F1" s="47"/>
    </row>
    <row r="2" spans="1:6">
      <c r="A2" s="48"/>
      <c r="B2" s="48"/>
      <c r="C2" s="48"/>
      <c r="D2" s="48"/>
      <c r="E2" s="49"/>
      <c r="F2" s="48"/>
    </row>
    <row r="3" spans="1:6" ht="26.25">
      <c r="A3" s="50" t="s">
        <v>85</v>
      </c>
      <c r="B3" s="51" t="s">
        <v>86</v>
      </c>
      <c r="C3" s="52" t="s">
        <v>87</v>
      </c>
      <c r="D3" s="51" t="s">
        <v>88</v>
      </c>
      <c r="E3" s="51" t="s">
        <v>89</v>
      </c>
      <c r="F3" s="51" t="s">
        <v>90</v>
      </c>
    </row>
    <row r="4" spans="1:6">
      <c r="A4" s="53" t="str">
        <f>'Credit Checklist'!A5</f>
        <v>Management (MAN)</v>
      </c>
      <c r="B4" s="54">
        <f>'Credit Checklist'!F21</f>
        <v>15</v>
      </c>
      <c r="C4" s="55" t="str">
        <f>IF('Credit Checklist'!F21=" "," ",'Credit Checklist'!F21&amp;"+"&amp;'Credit Checklist'!F22&amp;"B")</f>
        <v>15+0B</v>
      </c>
      <c r="D4" s="56">
        <f>'Credit Checklist'!F59</f>
        <v>0</v>
      </c>
      <c r="E4" s="63">
        <v>0.15</v>
      </c>
      <c r="F4" s="57">
        <f t="shared" ref="F4" si="0">D4*E4</f>
        <v>0</v>
      </c>
    </row>
    <row r="5" spans="1:6" ht="26.25" customHeight="1">
      <c r="A5" s="53" t="str">
        <f>'Credit Checklist'!A28</f>
        <v>Integrated Design &amp; Construction Management (IDCM)</v>
      </c>
      <c r="B5" s="54">
        <f>'Credit Checklist'!F57</f>
        <v>9</v>
      </c>
      <c r="C5" s="55" t="str">
        <f>IF('Credit Checklist'!F58=" "," ",'Credit Checklist'!F58&amp;"+"&amp;'Credit Checklist'!F59&amp;"B")</f>
        <v>0+0B</v>
      </c>
      <c r="D5" s="56">
        <f>'Credit Checklist'!F60</f>
        <v>0</v>
      </c>
      <c r="E5" s="63">
        <v>0.15</v>
      </c>
      <c r="F5" s="57">
        <f t="shared" ref="F5:F10" si="1">D5*E5</f>
        <v>0</v>
      </c>
    </row>
    <row r="6" spans="1:6">
      <c r="A6" s="53" t="str">
        <f>'Credit Checklist'!A64</f>
        <v>Sustainable Site (SS)</v>
      </c>
      <c r="B6" s="54">
        <f>'Credit Checklist'!F85</f>
        <v>7</v>
      </c>
      <c r="C6" s="55" t="str">
        <f>IF('Credit Checklist'!F86=" "," ",'Credit Checklist'!F86&amp;"+"&amp;'Credit Checklist'!F87&amp;"B")</f>
        <v>0+0B</v>
      </c>
      <c r="D6" s="56">
        <f>'Credit Checklist'!F88</f>
        <v>0</v>
      </c>
      <c r="E6" s="63">
        <v>0.05</v>
      </c>
      <c r="F6" s="57">
        <f t="shared" si="1"/>
        <v>0</v>
      </c>
    </row>
    <row r="7" spans="1:6">
      <c r="A7" s="53" t="str">
        <f>'Credit Checklist'!A92</f>
        <v>Materials and Waste (MW)</v>
      </c>
      <c r="B7" s="54">
        <f>'Credit Checklist'!F114</f>
        <v>10</v>
      </c>
      <c r="C7" s="55" t="str">
        <f>IF('Credit Checklist'!F115=" "," ",'Credit Checklist'!F115&amp;"+"&amp;'Credit Checklist'!F116&amp;"B")</f>
        <v>0+0B</v>
      </c>
      <c r="D7" s="56">
        <f>'Credit Checklist'!F117</f>
        <v>0</v>
      </c>
      <c r="E7" s="63">
        <v>0.55000000000000004</v>
      </c>
      <c r="F7" s="57">
        <f t="shared" si="1"/>
        <v>0</v>
      </c>
    </row>
    <row r="8" spans="1:6">
      <c r="A8" s="53" t="str">
        <f>'Credit Checklist'!A121</f>
        <v>Energy Use (EU)</v>
      </c>
      <c r="B8" s="54">
        <f>'Credit Checklist'!F155</f>
        <v>34</v>
      </c>
      <c r="C8" s="55" t="str">
        <f>IF('Credit Checklist'!F156=" "," ",'Credit Checklist'!F156&amp;"+"&amp;'Credit Checklist'!F157&amp;"B")</f>
        <v>0+0B</v>
      </c>
      <c r="D8" s="56">
        <f>'Credit Checklist'!F158</f>
        <v>0</v>
      </c>
      <c r="E8" s="63">
        <v>0.4</v>
      </c>
      <c r="F8" s="57">
        <f t="shared" si="1"/>
        <v>0</v>
      </c>
    </row>
    <row r="9" spans="1:6">
      <c r="A9" s="53" t="str">
        <f>'Credit Checklist'!A162</f>
        <v>Water Use (WU)</v>
      </c>
      <c r="B9" s="54">
        <f>'Credit Checklist'!F177</f>
        <v>12</v>
      </c>
      <c r="C9" s="55" t="str">
        <f>IF('Credit Checklist'!F178=" "," ",'Credit Checklist'!F178&amp;"+"&amp;'Credit Checklist'!F178&amp;"B")</f>
        <v>0+0B</v>
      </c>
      <c r="D9" s="56">
        <f>'Credit Checklist'!F180</f>
        <v>0</v>
      </c>
      <c r="E9" s="63">
        <v>0.1</v>
      </c>
      <c r="F9" s="57">
        <f t="shared" si="1"/>
        <v>0</v>
      </c>
    </row>
    <row r="10" spans="1:6">
      <c r="A10" s="53" t="str">
        <f>'Credit Checklist'!A184</f>
        <v>Health and Wellbeing (HWB)</v>
      </c>
      <c r="B10" s="54">
        <f>'Credit Checklist'!F203</f>
        <v>13</v>
      </c>
      <c r="C10" s="55" t="str">
        <f>IF('Credit Checklist'!F204=" "," ",'Credit Checklist'!F204&amp;"+"&amp;'Credit Checklist'!F205&amp;"B")</f>
        <v>0+0B</v>
      </c>
      <c r="D10" s="56">
        <f>'Credit Checklist'!F206</f>
        <v>0</v>
      </c>
      <c r="E10" s="63">
        <v>0.1</v>
      </c>
      <c r="F10" s="57">
        <f t="shared" si="1"/>
        <v>0</v>
      </c>
    </row>
    <row r="11" spans="1:6">
      <c r="A11" s="53" t="str">
        <f>'Credit Checklist'!A210</f>
        <v>Innovations and Additions (IA)</v>
      </c>
      <c r="B11" s="58"/>
      <c r="C11" s="55" t="str">
        <f>'Credit Checklist'!G211&amp;"B"</f>
        <v>0B</v>
      </c>
      <c r="D11" s="58"/>
      <c r="E11" s="59"/>
      <c r="F11" s="60">
        <f>IF('Credit Checklist'!G211=" ", " ", 'Credit Checklist'!G211/100)</f>
        <v>0</v>
      </c>
    </row>
    <row r="12" spans="1:6" ht="20.25">
      <c r="A12" s="175" t="s">
        <v>91</v>
      </c>
      <c r="B12" s="176"/>
      <c r="C12" s="176"/>
      <c r="D12" s="176"/>
      <c r="E12" s="177"/>
      <c r="F12" s="61">
        <f>SUM(F5:F11)</f>
        <v>0</v>
      </c>
    </row>
    <row r="13" spans="1:6" ht="54.75" customHeight="1">
      <c r="A13" s="175" t="s">
        <v>92</v>
      </c>
      <c r="B13" s="176"/>
      <c r="C13" s="176"/>
      <c r="D13" s="176"/>
      <c r="E13" s="177"/>
      <c r="F13" s="62" t="str">
        <f>IF(AND(D4&gt;0.7,D8&gt;0.7,F12&gt;0.75),"Platinum",IF(AND(D4&gt;0.6,D8&gt;0.6,F12&gt;0.65),"Gold",IF(AND(D5&gt;0.2,D6&gt;0.2,D7&gt;0.2,D8&gt;0.2,D9&gt;0.2,D10&gt;0.2,F12&gt;0.55),"Silver",IF(AND(D5&gt;0.2,D6&gt;0.2,D7&gt;0.2,D8&gt;0.2,D9&gt;0.2,D10&gt;0.2,F12&gt;0.4),"Bronze","Prerequisite Achieved"))))</f>
        <v>Prerequisite Achieved</v>
      </c>
    </row>
  </sheetData>
  <mergeCells count="2">
    <mergeCell ref="A12:E12"/>
    <mergeCell ref="A13:E13"/>
  </mergeCells>
  <conditionalFormatting sqref="D4:D10">
    <cfRule type="cellIs" dxfId="8" priority="1" operator="lessThan">
      <formula>0.2</formula>
    </cfRule>
    <cfRule type="cellIs" dxfId="7" priority="2" operator="lessThan">
      <formula>0.2</formula>
    </cfRule>
  </conditionalFormatting>
  <conditionalFormatting sqref="F12">
    <cfRule type="cellIs" dxfId="6" priority="11" operator="lessThan">
      <formula>0.4</formula>
    </cfRule>
  </conditionalFormatting>
  <conditionalFormatting sqref="F13">
    <cfRule type="containsText" dxfId="5" priority="5" operator="containsText" text="Prerequisite Achieved">
      <formula>NOT(ISERROR(SEARCH("Prerequisite Achieved",F13)))</formula>
    </cfRule>
    <cfRule type="containsText" dxfId="4" priority="6" operator="containsText" text="Platinum">
      <formula>NOT(ISERROR(SEARCH("Platinum",F13)))</formula>
    </cfRule>
    <cfRule type="containsText" dxfId="3" priority="7" operator="containsText" text="Gold">
      <formula>NOT(ISERROR(SEARCH("Gold",F13)))</formula>
    </cfRule>
    <cfRule type="containsText" dxfId="2" priority="8" operator="containsText" text="Silver">
      <formula>NOT(ISERROR(SEARCH("Silver",F13)))</formula>
    </cfRule>
    <cfRule type="containsText" dxfId="1" priority="9" operator="containsText" text="Bronze">
      <formula>NOT(ISERROR(SEARCH("Bronze",F13)))</formula>
    </cfRule>
    <cfRule type="containsText" dxfId="0" priority="10" operator="containsText" text="Certified">
      <formula>NOT(ISERROR(SEARCH("Certified",F13)))</formula>
    </cfRule>
  </conditionalFormatting>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3EC63-0FD2-4102-A2FF-24E94E49A55E}">
  <sheetPr codeName="Sheet4"/>
  <dimension ref="A1:AT39"/>
  <sheetViews>
    <sheetView workbookViewId="0">
      <selection activeCell="H24" sqref="H24"/>
    </sheetView>
  </sheetViews>
  <sheetFormatPr defaultRowHeight="12.75"/>
  <cols>
    <col min="1" max="1" width="12.7109375" style="81" bestFit="1" customWidth="1"/>
    <col min="2" max="2" width="11" style="82" bestFit="1" customWidth="1"/>
    <col min="3" max="3" width="14.85546875" style="82" bestFit="1" customWidth="1"/>
    <col min="4" max="5" width="9.140625" style="82"/>
    <col min="6" max="17" width="8.7109375" style="82" customWidth="1"/>
    <col min="18" max="19" width="9.140625" style="82"/>
    <col min="20" max="21" width="8.7109375" style="82" customWidth="1"/>
    <col min="22" max="22" width="9.140625" style="81"/>
    <col min="23" max="28" width="9.140625" style="82"/>
    <col min="29" max="29" width="9.140625" style="81"/>
    <col min="30" max="30" width="20.85546875" style="81" bestFit="1" customWidth="1"/>
    <col min="31" max="31" width="9.140625" style="81"/>
    <col min="32" max="32" width="23.7109375" style="81" bestFit="1" customWidth="1"/>
    <col min="33" max="33" width="9.140625" style="81"/>
    <col min="34" max="35" width="22.7109375" style="84" bestFit="1" customWidth="1"/>
    <col min="36" max="16384" width="9.140625" style="81"/>
  </cols>
  <sheetData>
    <row r="1" spans="1:42" s="78" customFormat="1" ht="15.75" customHeight="1">
      <c r="A1" s="78" t="s">
        <v>243</v>
      </c>
      <c r="B1" s="79" t="s">
        <v>244</v>
      </c>
      <c r="C1" s="79" t="s">
        <v>245</v>
      </c>
      <c r="D1" s="79" t="s">
        <v>246</v>
      </c>
      <c r="E1" s="79" t="s">
        <v>247</v>
      </c>
      <c r="F1" s="79" t="s">
        <v>248</v>
      </c>
      <c r="G1" s="79" t="s">
        <v>249</v>
      </c>
      <c r="H1" s="79" t="s">
        <v>250</v>
      </c>
      <c r="I1" s="79" t="s">
        <v>251</v>
      </c>
      <c r="J1" s="79" t="s">
        <v>252</v>
      </c>
      <c r="K1" s="79" t="s">
        <v>253</v>
      </c>
      <c r="L1" s="79" t="s">
        <v>254</v>
      </c>
      <c r="M1" s="79" t="s">
        <v>255</v>
      </c>
      <c r="N1" s="79" t="s">
        <v>256</v>
      </c>
      <c r="O1" s="79" t="s">
        <v>257</v>
      </c>
      <c r="P1" s="79" t="s">
        <v>258</v>
      </c>
      <c r="Q1" s="79" t="s">
        <v>259</v>
      </c>
      <c r="R1" s="79" t="s">
        <v>260</v>
      </c>
      <c r="S1" s="79" t="s">
        <v>261</v>
      </c>
      <c r="T1" s="79" t="s">
        <v>262</v>
      </c>
      <c r="U1" s="79" t="s">
        <v>263</v>
      </c>
      <c r="W1" s="79" t="s">
        <v>264</v>
      </c>
      <c r="X1" s="79" t="s">
        <v>265</v>
      </c>
      <c r="Y1" s="79" t="s">
        <v>266</v>
      </c>
      <c r="Z1" s="79" t="s">
        <v>267</v>
      </c>
      <c r="AA1" s="79" t="s">
        <v>268</v>
      </c>
      <c r="AB1" s="79">
        <v>0</v>
      </c>
      <c r="AD1" s="77" t="s">
        <v>269</v>
      </c>
      <c r="AF1" s="78" t="s">
        <v>270</v>
      </c>
      <c r="AH1" s="80" t="s">
        <v>271</v>
      </c>
      <c r="AI1" s="80"/>
      <c r="AN1" s="78" t="s">
        <v>272</v>
      </c>
    </row>
    <row r="2" spans="1:42">
      <c r="B2" s="82" t="s">
        <v>273</v>
      </c>
      <c r="C2" s="82" t="s">
        <v>274</v>
      </c>
      <c r="D2" s="82" t="s">
        <v>275</v>
      </c>
      <c r="E2" s="83"/>
      <c r="F2" s="82" t="s">
        <v>276</v>
      </c>
      <c r="G2" s="82" t="s">
        <v>276</v>
      </c>
      <c r="H2" s="82" t="s">
        <v>277</v>
      </c>
      <c r="I2" s="82" t="s">
        <v>277</v>
      </c>
      <c r="J2" s="82" t="s">
        <v>277</v>
      </c>
      <c r="K2" s="82" t="s">
        <v>277</v>
      </c>
      <c r="L2" s="82" t="s">
        <v>277</v>
      </c>
      <c r="M2" s="82" t="s">
        <v>277</v>
      </c>
      <c r="N2" s="82" t="s">
        <v>277</v>
      </c>
      <c r="O2" s="82" t="s">
        <v>277</v>
      </c>
      <c r="P2" s="82" t="s">
        <v>277</v>
      </c>
      <c r="Q2" s="82" t="s">
        <v>277</v>
      </c>
      <c r="R2" s="82" t="s">
        <v>277</v>
      </c>
      <c r="S2" s="82" t="s">
        <v>277</v>
      </c>
      <c r="T2" s="82" t="s">
        <v>277</v>
      </c>
      <c r="U2" s="82" t="s">
        <v>277</v>
      </c>
      <c r="W2" s="82" t="s">
        <v>277</v>
      </c>
      <c r="X2" s="82" t="s">
        <v>277</v>
      </c>
      <c r="Y2" s="82" t="s">
        <v>277</v>
      </c>
      <c r="Z2" s="82" t="s">
        <v>277</v>
      </c>
      <c r="AA2" s="82" t="s">
        <v>277</v>
      </c>
      <c r="AB2" s="82" t="s">
        <v>277</v>
      </c>
      <c r="AH2" s="84">
        <f>'[1]Summary (NB2.0)'!F29</f>
        <v>0</v>
      </c>
      <c r="AI2" s="84">
        <f>'[1]Summary (NB2.0)'!F30</f>
        <v>0</v>
      </c>
      <c r="AJ2" s="81">
        <f t="shared" ref="AJ2:AK4" si="0">RANK(AH2,$AH$2:$AI$4)</f>
        <v>1</v>
      </c>
      <c r="AK2" s="81">
        <f t="shared" si="0"/>
        <v>1</v>
      </c>
      <c r="AL2" s="81">
        <f>AJ2-AK2</f>
        <v>0</v>
      </c>
      <c r="AN2" s="81" t="e">
        <f>'[1]Summary (NB2.0)'!#REF!</f>
        <v>#REF!</v>
      </c>
      <c r="AO2" s="81" t="e">
        <f>'[1]Summary (NB2.0)'!#REF!</f>
        <v>#REF!</v>
      </c>
      <c r="AP2" s="81" t="e">
        <f>IF(AND(AN2&lt;&gt;0,AO2&gt;AN2),1,0)</f>
        <v>#REF!</v>
      </c>
    </row>
    <row r="3" spans="1:42">
      <c r="B3" s="82" t="s">
        <v>278</v>
      </c>
      <c r="C3" s="82" t="s">
        <v>279</v>
      </c>
      <c r="D3" s="82" t="s">
        <v>280</v>
      </c>
      <c r="E3" s="82" t="s">
        <v>281</v>
      </c>
      <c r="F3" s="82" t="s">
        <v>277</v>
      </c>
      <c r="G3" s="82" t="s">
        <v>277</v>
      </c>
      <c r="H3" s="82" t="s">
        <v>282</v>
      </c>
      <c r="I3" s="82" t="s">
        <v>282</v>
      </c>
      <c r="J3" s="82" t="s">
        <v>282</v>
      </c>
      <c r="K3" s="82" t="s">
        <v>282</v>
      </c>
      <c r="L3" s="82" t="s">
        <v>282</v>
      </c>
      <c r="M3" s="82" t="s">
        <v>282</v>
      </c>
      <c r="N3" s="82" t="s">
        <v>282</v>
      </c>
      <c r="O3" s="82" t="s">
        <v>282</v>
      </c>
      <c r="P3" s="82" t="s">
        <v>282</v>
      </c>
      <c r="Q3" s="82" t="s">
        <v>282</v>
      </c>
      <c r="R3" s="82" t="s">
        <v>282</v>
      </c>
      <c r="S3" s="82" t="s">
        <v>282</v>
      </c>
      <c r="T3" s="82" t="s">
        <v>282</v>
      </c>
      <c r="U3" s="82" t="s">
        <v>282</v>
      </c>
      <c r="W3" s="82">
        <v>1</v>
      </c>
      <c r="X3" s="82">
        <v>2</v>
      </c>
      <c r="Y3" s="82">
        <v>3</v>
      </c>
      <c r="Z3" s="82">
        <v>5</v>
      </c>
      <c r="AA3" s="82">
        <v>15</v>
      </c>
      <c r="AB3" s="82">
        <v>6</v>
      </c>
      <c r="AD3" s="81" t="s">
        <v>300</v>
      </c>
      <c r="AF3" s="81" t="s">
        <v>283</v>
      </c>
      <c r="AH3" s="84">
        <f>'[1]Summary (NB2.0)'!F35</f>
        <v>0</v>
      </c>
      <c r="AI3" s="84">
        <f>'[1]Summary (NB2.0)'!F36</f>
        <v>0</v>
      </c>
      <c r="AJ3" s="81">
        <f t="shared" si="0"/>
        <v>1</v>
      </c>
      <c r="AK3" s="81">
        <f t="shared" si="0"/>
        <v>1</v>
      </c>
      <c r="AL3" s="81">
        <f t="shared" ref="AL3:AL4" si="1">AJ3-AK3</f>
        <v>0</v>
      </c>
      <c r="AN3" s="81" t="e">
        <f>'[1]Summary (NB2.0)'!#REF!</f>
        <v>#REF!</v>
      </c>
      <c r="AO3" s="81" t="e">
        <f>'[1]Summary (NB2.0)'!#REF!</f>
        <v>#REF!</v>
      </c>
      <c r="AP3" s="81" t="e">
        <f t="shared" ref="AP3:AP5" si="2">IF(AND(AN3&lt;&gt;0,AO3&gt;AN3),1,0)</f>
        <v>#REF!</v>
      </c>
    </row>
    <row r="4" spans="1:42">
      <c r="B4" s="82" t="s">
        <v>284</v>
      </c>
      <c r="C4" s="82" t="s">
        <v>285</v>
      </c>
      <c r="D4" s="82" t="s">
        <v>286</v>
      </c>
      <c r="E4" s="82" t="s">
        <v>287</v>
      </c>
      <c r="G4" s="82">
        <v>0</v>
      </c>
      <c r="H4" s="82">
        <v>1</v>
      </c>
      <c r="I4" s="82">
        <v>1</v>
      </c>
      <c r="J4" s="82">
        <v>2</v>
      </c>
      <c r="K4" s="82">
        <v>2</v>
      </c>
      <c r="L4" s="82">
        <v>3</v>
      </c>
      <c r="M4" s="82">
        <v>3</v>
      </c>
      <c r="N4" s="82">
        <v>5</v>
      </c>
      <c r="O4" s="82">
        <v>5</v>
      </c>
      <c r="P4" s="82">
        <v>15</v>
      </c>
      <c r="Q4" s="82">
        <v>15</v>
      </c>
      <c r="R4" s="82" t="s">
        <v>27</v>
      </c>
      <c r="S4" s="82" t="s">
        <v>27</v>
      </c>
      <c r="T4" s="82">
        <v>6</v>
      </c>
      <c r="U4" s="82">
        <v>6</v>
      </c>
      <c r="X4" s="82">
        <v>1</v>
      </c>
      <c r="Y4" s="82">
        <v>2</v>
      </c>
      <c r="Z4" s="82">
        <v>4</v>
      </c>
      <c r="AA4" s="82">
        <v>14</v>
      </c>
      <c r="AB4" s="82">
        <v>5</v>
      </c>
      <c r="AF4" s="81" t="s">
        <v>299</v>
      </c>
      <c r="AH4" s="84">
        <f>'[1]Summary (NB2.0)'!F41</f>
        <v>0</v>
      </c>
      <c r="AI4" s="84">
        <f>'[1]Summary (NB2.0)'!F42</f>
        <v>0</v>
      </c>
      <c r="AJ4" s="81">
        <f t="shared" si="0"/>
        <v>1</v>
      </c>
      <c r="AK4" s="81">
        <f t="shared" si="0"/>
        <v>1</v>
      </c>
      <c r="AL4" s="81">
        <f t="shared" si="1"/>
        <v>0</v>
      </c>
      <c r="AN4" s="81" t="e">
        <f>'[1]Summary (NB2.0)'!#REF!</f>
        <v>#REF!</v>
      </c>
      <c r="AO4" s="81" t="e">
        <f>'[1]Summary (NB2.0)'!#REF!</f>
        <v>#REF!</v>
      </c>
      <c r="AP4" s="81" t="e">
        <f t="shared" si="2"/>
        <v>#REF!</v>
      </c>
    </row>
    <row r="5" spans="1:42">
      <c r="B5" s="82" t="s">
        <v>289</v>
      </c>
      <c r="C5" s="82" t="s">
        <v>290</v>
      </c>
      <c r="D5" s="82" t="s">
        <v>291</v>
      </c>
      <c r="I5" s="82">
        <v>0</v>
      </c>
      <c r="J5" s="82">
        <v>1</v>
      </c>
      <c r="K5" s="82">
        <v>1</v>
      </c>
      <c r="L5" s="82">
        <v>2</v>
      </c>
      <c r="M5" s="82">
        <v>2</v>
      </c>
      <c r="N5" s="82">
        <v>4</v>
      </c>
      <c r="O5" s="82">
        <v>4</v>
      </c>
      <c r="P5" s="82">
        <v>14</v>
      </c>
      <c r="Q5" s="82">
        <v>14</v>
      </c>
      <c r="S5" s="82">
        <v>0</v>
      </c>
      <c r="T5" s="82">
        <v>5</v>
      </c>
      <c r="U5" s="82">
        <v>5</v>
      </c>
      <c r="Y5" s="82">
        <v>1</v>
      </c>
      <c r="Z5" s="82">
        <v>3</v>
      </c>
      <c r="AA5" s="82">
        <v>13</v>
      </c>
      <c r="AB5" s="82">
        <v>4</v>
      </c>
      <c r="AF5" s="81" t="s">
        <v>288</v>
      </c>
      <c r="AL5" s="81">
        <f>SUM(AL2:AL4)</f>
        <v>0</v>
      </c>
      <c r="AN5" s="81" t="e">
        <f>'[1]Summary (NB2.0)'!#REF!</f>
        <v>#REF!</v>
      </c>
      <c r="AO5" s="81" t="e">
        <f>'[1]Summary (NB2.0)'!#REF!</f>
        <v>#REF!</v>
      </c>
      <c r="AP5" s="81" t="e">
        <f t="shared" si="2"/>
        <v>#REF!</v>
      </c>
    </row>
    <row r="6" spans="1:42">
      <c r="B6" s="82" t="s">
        <v>292</v>
      </c>
      <c r="C6" s="82" t="s">
        <v>293</v>
      </c>
      <c r="K6" s="82">
        <v>0</v>
      </c>
      <c r="L6" s="82">
        <v>1</v>
      </c>
      <c r="M6" s="82">
        <v>1</v>
      </c>
      <c r="N6" s="82">
        <v>3</v>
      </c>
      <c r="O6" s="82">
        <v>3</v>
      </c>
      <c r="P6" s="82">
        <v>13</v>
      </c>
      <c r="Q6" s="82">
        <v>13</v>
      </c>
      <c r="T6" s="82">
        <v>4</v>
      </c>
      <c r="U6" s="82">
        <v>4</v>
      </c>
      <c r="Z6" s="82">
        <v>2</v>
      </c>
      <c r="AA6" s="82">
        <v>12</v>
      </c>
      <c r="AB6" s="82">
        <v>3</v>
      </c>
      <c r="AP6" s="81" t="e">
        <f>SUM(AP2:AP5)</f>
        <v>#REF!</v>
      </c>
    </row>
    <row r="7" spans="1:42">
      <c r="B7" s="82" t="s">
        <v>294</v>
      </c>
      <c r="C7" s="82" t="s">
        <v>295</v>
      </c>
      <c r="M7" s="82">
        <v>0</v>
      </c>
      <c r="N7" s="82">
        <v>2</v>
      </c>
      <c r="O7" s="82">
        <v>2</v>
      </c>
      <c r="P7" s="82">
        <v>12</v>
      </c>
      <c r="Q7" s="82">
        <v>12</v>
      </c>
      <c r="T7" s="82">
        <v>3</v>
      </c>
      <c r="U7" s="82">
        <v>3</v>
      </c>
      <c r="Z7" s="82">
        <v>1</v>
      </c>
      <c r="AA7" s="82">
        <v>11</v>
      </c>
      <c r="AB7" s="82">
        <v>2</v>
      </c>
    </row>
    <row r="8" spans="1:42">
      <c r="B8" s="82" t="s">
        <v>296</v>
      </c>
      <c r="C8" s="82" t="s">
        <v>297</v>
      </c>
      <c r="N8" s="82">
        <v>1</v>
      </c>
      <c r="O8" s="82">
        <v>1</v>
      </c>
      <c r="P8" s="82">
        <v>11</v>
      </c>
      <c r="Q8" s="82">
        <v>11</v>
      </c>
      <c r="T8" s="82">
        <v>2</v>
      </c>
      <c r="U8" s="82">
        <v>2</v>
      </c>
      <c r="AA8" s="82">
        <v>10</v>
      </c>
      <c r="AB8" s="82">
        <v>1</v>
      </c>
    </row>
    <row r="9" spans="1:42">
      <c r="C9" s="82" t="s">
        <v>298</v>
      </c>
      <c r="O9" s="82">
        <v>0</v>
      </c>
      <c r="P9" s="82">
        <v>10</v>
      </c>
      <c r="Q9" s="82">
        <v>10</v>
      </c>
      <c r="T9" s="82">
        <v>1</v>
      </c>
      <c r="U9" s="82">
        <v>1</v>
      </c>
      <c r="AA9" s="82">
        <v>9</v>
      </c>
    </row>
    <row r="10" spans="1:42">
      <c r="P10" s="82">
        <v>9</v>
      </c>
      <c r="Q10" s="82">
        <v>9</v>
      </c>
      <c r="U10" s="82">
        <v>0</v>
      </c>
      <c r="AA10" s="82">
        <v>8</v>
      </c>
    </row>
    <row r="11" spans="1:42">
      <c r="P11" s="82">
        <v>8</v>
      </c>
      <c r="Q11" s="82">
        <v>8</v>
      </c>
      <c r="AA11" s="82">
        <v>7</v>
      </c>
    </row>
    <row r="12" spans="1:42">
      <c r="P12" s="82">
        <v>7</v>
      </c>
      <c r="Q12" s="82">
        <v>7</v>
      </c>
      <c r="AA12" s="82">
        <v>6</v>
      </c>
    </row>
    <row r="13" spans="1:42">
      <c r="P13" s="82">
        <v>6</v>
      </c>
      <c r="Q13" s="82">
        <v>6</v>
      </c>
      <c r="AA13" s="82">
        <v>5</v>
      </c>
    </row>
    <row r="14" spans="1:42">
      <c r="P14" s="82">
        <v>5</v>
      </c>
      <c r="Q14" s="82">
        <v>5</v>
      </c>
      <c r="AA14" s="82">
        <v>4</v>
      </c>
    </row>
    <row r="15" spans="1:42">
      <c r="P15" s="82">
        <v>4</v>
      </c>
      <c r="Q15" s="82">
        <v>4</v>
      </c>
      <c r="AA15" s="82">
        <v>3</v>
      </c>
    </row>
    <row r="16" spans="1:42">
      <c r="P16" s="82">
        <v>3</v>
      </c>
      <c r="Q16" s="82">
        <v>3</v>
      </c>
      <c r="AA16" s="82">
        <v>2</v>
      </c>
    </row>
    <row r="17" spans="2:27">
      <c r="B17" s="81"/>
      <c r="C17" s="81"/>
      <c r="D17" s="81"/>
      <c r="F17" s="81"/>
      <c r="G17" s="81"/>
      <c r="H17" s="81"/>
      <c r="I17" s="81"/>
      <c r="J17" s="81"/>
      <c r="K17" s="81"/>
      <c r="L17" s="81"/>
      <c r="M17" s="81"/>
      <c r="N17" s="81"/>
      <c r="O17" s="81"/>
      <c r="P17" s="82">
        <v>2</v>
      </c>
      <c r="Q17" s="82">
        <v>2</v>
      </c>
      <c r="R17" s="81"/>
      <c r="S17" s="81"/>
      <c r="T17" s="81"/>
      <c r="U17" s="81"/>
      <c r="AA17" s="82">
        <v>1</v>
      </c>
    </row>
    <row r="18" spans="2:27">
      <c r="B18" s="81"/>
      <c r="C18" s="81"/>
      <c r="D18" s="81"/>
      <c r="E18" s="81"/>
      <c r="F18" s="81"/>
      <c r="G18" s="81"/>
      <c r="H18" s="81"/>
      <c r="I18" s="81"/>
      <c r="J18" s="81"/>
      <c r="K18" s="81"/>
      <c r="L18" s="81"/>
      <c r="M18" s="81"/>
      <c r="N18" s="81"/>
      <c r="O18" s="81"/>
      <c r="P18" s="82">
        <v>1</v>
      </c>
      <c r="Q18" s="82">
        <v>1</v>
      </c>
      <c r="R18" s="81"/>
      <c r="S18" s="81"/>
      <c r="T18" s="81"/>
      <c r="U18" s="81"/>
    </row>
    <row r="19" spans="2:27">
      <c r="B19" s="81"/>
      <c r="C19" s="81"/>
      <c r="D19" s="81"/>
      <c r="E19" s="81"/>
      <c r="F19" s="81"/>
      <c r="G19" s="81"/>
      <c r="H19" s="81"/>
      <c r="I19" s="81"/>
      <c r="J19" s="81"/>
      <c r="K19" s="81"/>
      <c r="L19" s="81"/>
      <c r="M19" s="81"/>
      <c r="N19" s="81"/>
      <c r="O19" s="81"/>
      <c r="Q19" s="82">
        <v>0</v>
      </c>
      <c r="R19" s="81"/>
      <c r="S19" s="81"/>
      <c r="T19" s="81"/>
      <c r="U19" s="81"/>
    </row>
    <row r="20" spans="2:27">
      <c r="B20" s="81"/>
      <c r="C20" s="81"/>
      <c r="D20" s="81"/>
      <c r="E20" s="81"/>
      <c r="F20" s="81"/>
      <c r="G20" s="81"/>
      <c r="H20" s="81"/>
      <c r="I20" s="81"/>
      <c r="J20" s="81"/>
      <c r="K20" s="81"/>
      <c r="L20" s="81"/>
      <c r="M20" s="81"/>
      <c r="N20" s="81"/>
      <c r="O20" s="81"/>
      <c r="R20" s="81"/>
      <c r="S20" s="81"/>
      <c r="T20" s="81"/>
      <c r="U20" s="81"/>
    </row>
    <row r="21" spans="2:27">
      <c r="E21" s="81"/>
    </row>
    <row r="39" spans="3:46">
      <c r="C39" s="81"/>
      <c r="E39" s="81"/>
      <c r="G39" s="81"/>
      <c r="I39" s="81"/>
      <c r="K39" s="81"/>
      <c r="M39" s="81"/>
      <c r="O39" s="81"/>
      <c r="Q39" s="81"/>
      <c r="S39" s="81"/>
      <c r="U39" s="81"/>
      <c r="V39" s="82"/>
      <c r="W39" s="81"/>
      <c r="Y39" s="81"/>
      <c r="AA39" s="81"/>
      <c r="AD39" s="82"/>
      <c r="AF39" s="82"/>
      <c r="AH39" s="82"/>
      <c r="AI39" s="81"/>
      <c r="AJ39" s="82"/>
      <c r="AL39" s="82"/>
      <c r="AN39" s="82"/>
      <c r="AP39" s="82"/>
      <c r="AR39" s="82"/>
      <c r="AT39" s="8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Detail (EDC V1.0)</vt:lpstr>
      <vt:lpstr>Credit Checklist</vt:lpstr>
      <vt:lpstr>Project Score Result</vt:lpstr>
      <vt:lpstr>Pull Down List</vt:lpstr>
      <vt:lpstr>'Credit Checklist'!Print_Area</vt:lpstr>
      <vt:lpstr>'Detail (EDC V1.0)'!Print_Area</vt:lpstr>
      <vt:lpstr>'Project Score Result'!Print_Area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 Ho</dc:creator>
  <cp:lastModifiedBy>Samantha Chan</cp:lastModifiedBy>
  <dcterms:created xsi:type="dcterms:W3CDTF">2020-04-28T06:59:06Z</dcterms:created>
  <dcterms:modified xsi:type="dcterms:W3CDTF">2023-10-11T04:22:52Z</dcterms:modified>
</cp:coreProperties>
</file>