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25"/>
  <workbookPr/>
  <mc:AlternateContent xmlns:mc="http://schemas.openxmlformats.org/markup-compatibility/2006">
    <mc:Choice Requires="x15">
      <x15ac:absPath xmlns:x15ac="http://schemas.microsoft.com/office/spreadsheetml/2010/11/ac" url="P:\Document Control - Procedures and Forms\Internal Document\Project Assessment Management (Assessment and Development) P&amp;P\Forms\"/>
    </mc:Choice>
  </mc:AlternateContent>
  <xr:revisionPtr revIDLastSave="0" documentId="13_ncr:1_{FA13039F-DF4A-4F6E-8725-1638CBC6E2D7}" xr6:coauthVersionLast="34" xr6:coauthVersionMax="34" xr10:uidLastSave="{00000000-0000-0000-0000-000000000000}"/>
  <bookViews>
    <workbookView xWindow="0" yWindow="0" windowWidth="28800" windowHeight="11925" xr2:uid="{00000000-000D-0000-FFFF-FFFF00000000}"/>
  </bookViews>
  <sheets>
    <sheet name="Detail (EBv2.0)" sheetId="3" r:id="rId1"/>
    <sheet name="Summary" sheetId="1" r:id="rId2"/>
    <sheet name="Results" sheetId="2" r:id="rId3"/>
  </sheets>
  <definedNames>
    <definedName name="OLE_LINK1" localSheetId="0">'Detail (EBv2.0)'!#REF!</definedName>
    <definedName name="OLE_LINK1" localSheetId="1">Summary!$C$143</definedName>
    <definedName name="_xlnm.Print_Area" localSheetId="0">'Detail (EBv2.0)'!$A$1:$N$30</definedName>
    <definedName name="_xlnm.Print_Area" localSheetId="2">Results!$A$1:$I$15</definedName>
  </definedNames>
  <calcPr calcId="179021" concurrentCalc="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4" i="1" l="1"/>
  <c r="F31" i="1"/>
  <c r="F32" i="1"/>
  <c r="F33" i="1"/>
  <c r="E36" i="1"/>
  <c r="F47" i="1"/>
  <c r="F48" i="1"/>
  <c r="F49" i="1"/>
  <c r="E52" i="1"/>
  <c r="F73" i="1"/>
  <c r="F74" i="1"/>
  <c r="F75" i="1"/>
  <c r="E78" i="1"/>
  <c r="F98" i="1"/>
  <c r="F99" i="1"/>
  <c r="F100" i="1"/>
  <c r="E103" i="1"/>
  <c r="F126" i="1"/>
  <c r="F127" i="1"/>
  <c r="F128" i="1"/>
  <c r="E131" i="1"/>
  <c r="F154" i="1"/>
  <c r="F155" i="1"/>
  <c r="F156" i="1"/>
  <c r="G159" i="1"/>
  <c r="C10" i="2"/>
  <c r="C9" i="2"/>
  <c r="C8" i="2"/>
  <c r="C7" i="2"/>
  <c r="C6" i="2"/>
  <c r="C5" i="2"/>
  <c r="C4" i="2"/>
  <c r="B9" i="2"/>
  <c r="B8" i="2"/>
  <c r="B7" i="2"/>
  <c r="B6" i="2"/>
  <c r="B5" i="2"/>
  <c r="B4" i="2"/>
  <c r="A10" i="2"/>
  <c r="A9" i="2"/>
  <c r="A8" i="2"/>
  <c r="A7" i="2"/>
  <c r="A6" i="2"/>
  <c r="A5" i="2"/>
  <c r="A4" i="2"/>
  <c r="D9" i="2"/>
  <c r="F9" i="2"/>
  <c r="G9" i="2"/>
  <c r="H9" i="2"/>
  <c r="F10" i="2"/>
  <c r="D8" i="2"/>
  <c r="G8" i="2"/>
  <c r="H8" i="2"/>
  <c r="D7" i="2"/>
  <c r="F7" i="2"/>
  <c r="D6" i="2"/>
  <c r="G6" i="2"/>
  <c r="H6" i="2"/>
  <c r="D4" i="2"/>
  <c r="G4" i="2"/>
  <c r="H4" i="2"/>
  <c r="F8" i="2"/>
  <c r="G7" i="2"/>
  <c r="H7" i="2"/>
  <c r="D5" i="2"/>
  <c r="G5" i="2"/>
  <c r="H5" i="2"/>
  <c r="F4" i="2"/>
  <c r="F6" i="2"/>
  <c r="F5" i="2"/>
  <c r="F11" i="2"/>
  <c r="G11" i="2"/>
  <c r="H11" i="2"/>
  <c r="H12" i="2"/>
  <c r="F12" i="2"/>
</calcChain>
</file>

<file path=xl/sharedStrings.xml><?xml version="1.0" encoding="utf-8"?>
<sst xmlns="http://schemas.openxmlformats.org/spreadsheetml/2006/main" count="684" uniqueCount="359">
  <si>
    <t>Section</t>
  </si>
  <si>
    <t>Credit Requirement</t>
  </si>
  <si>
    <t>Exclusions</t>
  </si>
  <si>
    <t>MAN P1</t>
  </si>
  <si>
    <t>Green Purchasing Plan</t>
  </si>
  <si>
    <t>None.</t>
  </si>
  <si>
    <t>Required</t>
  </si>
  <si>
    <t>MAN 1</t>
  </si>
  <si>
    <t>EHS and Energy Management System</t>
  </si>
  <si>
    <t>1B</t>
  </si>
  <si>
    <t>MAN 2</t>
  </si>
  <si>
    <t>Environmental, Social and Governance (ESG) Disclosure</t>
  </si>
  <si>
    <t>MAN 3</t>
  </si>
  <si>
    <t>BEAM Professional</t>
  </si>
  <si>
    <t>MAN 4</t>
  </si>
  <si>
    <t>Staff Training and Resources</t>
  </si>
  <si>
    <t>MAN 5</t>
  </si>
  <si>
    <t>Building and Site Operation and Maintenance</t>
  </si>
  <si>
    <t>MAN 6</t>
  </si>
  <si>
    <t>Building Services Operation and Maintenance</t>
  </si>
  <si>
    <t>MAN 7</t>
  </si>
  <si>
    <t>Electronic Operation and Maintenance Platform</t>
  </si>
  <si>
    <t>MAN 8</t>
  </si>
  <si>
    <t>IAQ Management for Renovation</t>
  </si>
  <si>
    <t>MAN 9</t>
  </si>
  <si>
    <t>Green Cleaning</t>
  </si>
  <si>
    <t>MAN 10</t>
  </si>
  <si>
    <t>Integrated Pest Management</t>
  </si>
  <si>
    <t>MAN 11</t>
  </si>
  <si>
    <t>User Guidance</t>
  </si>
  <si>
    <t xml:space="preserve">1 credit for providing user guide to encourage and promote environmentally friendly activities. </t>
  </si>
  <si>
    <t>Green Lease</t>
  </si>
  <si>
    <t>1 Bonus credit for implementing green lease to the tenants of the buildings.</t>
  </si>
  <si>
    <t>a) Building Maintenance
1 credit for demonstrating the operation of a planned programme of regular inspection, cleaning and maintenance of the building’s fabric and structure under the control of the Applicant.</t>
    <phoneticPr fontId="1" type="noConversion"/>
  </si>
  <si>
    <t xml:space="preserve">a) Staff and Technical Resources
1 credit for having adequate staff and technical resources to meet the O&amp;M requirements of the building. </t>
    <phoneticPr fontId="1" type="noConversion"/>
  </si>
  <si>
    <t>b) Staff Training
1 credit for providing adequate and periodic training for the staff responsible for the O&amp;M of the building.</t>
    <phoneticPr fontId="1" type="noConversion"/>
  </si>
  <si>
    <t>Building does not have a central HVAC plant</t>
    <phoneticPr fontId="1" type="noConversion"/>
  </si>
  <si>
    <t>Site Aspects (SA)</t>
  </si>
  <si>
    <t>SA 1</t>
  </si>
  <si>
    <t>Green Building Attributes</t>
  </si>
  <si>
    <t>SA 2</t>
  </si>
  <si>
    <t>Noise Pollution</t>
  </si>
  <si>
    <t>SA 3</t>
  </si>
  <si>
    <t>Light Pollution</t>
  </si>
  <si>
    <t xml:space="preserve">SA 4 </t>
  </si>
  <si>
    <t>Heat Island Reduction</t>
  </si>
  <si>
    <t xml:space="preserve">SA 5 </t>
  </si>
  <si>
    <t>Green Roof</t>
  </si>
  <si>
    <t>SA 6</t>
  </si>
  <si>
    <t>Corporate Social Responsibility Facilities/ Services</t>
  </si>
  <si>
    <t>SA 7</t>
  </si>
  <si>
    <t xml:space="preserve">Amenities for Operation and Maintenance </t>
  </si>
  <si>
    <t>SA 8</t>
  </si>
  <si>
    <t>Barrier Free Access</t>
  </si>
  <si>
    <t>2B</t>
  </si>
  <si>
    <t>2B</t>
    <phoneticPr fontId="1" type="noConversion"/>
  </si>
  <si>
    <t>b) Demonstration of Compliance with HKPSG Criteria
1 credit for demonstrating that the level of the intruding noise at the façade of the potential Noise Sensitive Receivers (NSRs) is in compliance with the criteria recommended in the Hong Kong Planning Standards and Guidelines (HKPSG).</t>
    <phoneticPr fontId="1" type="noConversion"/>
  </si>
  <si>
    <t>Materials and Waste Aspects (MWA)</t>
  </si>
  <si>
    <t>MWA P1</t>
  </si>
  <si>
    <t>Waste Recycling Facilities</t>
  </si>
  <si>
    <t>MWA P2</t>
  </si>
  <si>
    <t>Materials Purchasing Plan</t>
  </si>
  <si>
    <t>MWA 1</t>
  </si>
  <si>
    <t xml:space="preserve">Materials Purchasing Practices </t>
  </si>
  <si>
    <t>1 to 2 credit(s) for demonstrating at least 50% or 70% of purchased on-going consumables are environmentally friendly products for the past 12 months as minimum.</t>
  </si>
  <si>
    <t>1 to 2 credit(s) for demonstrating at least 50% or 70% of purchased durable goods are environmentally friendly products for the past 12 months as minimum.</t>
  </si>
  <si>
    <t xml:space="preserve">1 credit for demonstrating at least 70% of purchased both on-going consumables and durable goods are environmentally friendly products for the past 24 months. </t>
  </si>
  <si>
    <t>1 Bonus credit for demonstrating at least 70% of purchased both on-going consumables and durable goods are environmentally friendly products for the past 36 months.</t>
  </si>
  <si>
    <t>MWA 2</t>
  </si>
  <si>
    <t>Use of Certified Green Products</t>
  </si>
  <si>
    <t>MWA 3</t>
  </si>
  <si>
    <t>Ozone Depleting Substances</t>
  </si>
  <si>
    <t>MWA 4</t>
  </si>
  <si>
    <t>Waste Management Plan</t>
  </si>
  <si>
    <t>1 credit for developing a waste management plan.</t>
  </si>
  <si>
    <t>MWA 5</t>
  </si>
  <si>
    <t>Recycling Facilities for Different Waste Streams</t>
  </si>
  <si>
    <t>MWA 6</t>
  </si>
  <si>
    <t>Food Waste Management</t>
  </si>
  <si>
    <t>MWA 7</t>
  </si>
  <si>
    <t>Waste Treatment Equipment</t>
  </si>
  <si>
    <t>MWA 8</t>
  </si>
  <si>
    <t>Action to Waste Reduction</t>
  </si>
  <si>
    <t>1B</t>
    <phoneticPr fontId="1" type="noConversion"/>
  </si>
  <si>
    <t xml:space="preserve">a) Newly and Existing Installed Equipment using Refrigerants
1 credit for all the equipment (both newly purchased and existing) using the refrigerants with Global Warming Potential (GWP) less than 1,900.
Alternatively, for equipment with refrigerant GWP value &gt; 1,900, credit can be achieved when the Applicant can demonstrate a phased programme of refrigerant replacement.
</t>
    <phoneticPr fontId="1" type="noConversion"/>
  </si>
  <si>
    <t>a) Implementation of the Waste Management Plan
1 credit for demonstrating the implementation of the waste management plan.</t>
    <phoneticPr fontId="1" type="noConversion"/>
  </si>
  <si>
    <t>b) Waste Stream Audit
1 Bonus credit for undertaking a waste stream audit.</t>
    <phoneticPr fontId="1" type="noConversion"/>
  </si>
  <si>
    <t>Energy Use (EU)</t>
  </si>
  <si>
    <t>EU P1</t>
  </si>
  <si>
    <t>Minimum Energy Performance</t>
  </si>
  <si>
    <t>Buildings not covered by BEEO.</t>
  </si>
  <si>
    <t>EU 1</t>
  </si>
  <si>
    <t>Energy Management</t>
  </si>
  <si>
    <t>Energy Analysis</t>
  </si>
  <si>
    <t>EU 3</t>
  </si>
  <si>
    <t>Commissioning</t>
  </si>
  <si>
    <t>EU 4</t>
  </si>
  <si>
    <t>Energy Benchmarking and Improvement</t>
  </si>
  <si>
    <t>Bronze</t>
  </si>
  <si>
    <t>Silver</t>
  </si>
  <si>
    <t>Gold</t>
  </si>
  <si>
    <t>Platinum</t>
  </si>
  <si>
    <t>EU 5</t>
  </si>
  <si>
    <t>Enhancement</t>
  </si>
  <si>
    <t xml:space="preserve">Conduct energy audit in accordance with the Buildings Energy Efficiency Ordinance (Cap. 610) requirements for existing buildings. </t>
    <phoneticPr fontId="1" type="noConversion"/>
  </si>
  <si>
    <t>EU 2</t>
    <phoneticPr fontId="1" type="noConversion"/>
  </si>
  <si>
    <t>Residential buildings</t>
    <phoneticPr fontId="1" type="noConversion"/>
  </si>
  <si>
    <t xml:space="preserve">Residential Buildings 
or 
Buildings not
charged by either Bulk Tariff, Large Power Tariff or
Maximum Demand Tariff*.
</t>
    <phoneticPr fontId="1" type="noConversion"/>
  </si>
  <si>
    <t>7B</t>
    <phoneticPr fontId="1" type="noConversion"/>
  </si>
  <si>
    <t>Water Use (WU)</t>
  </si>
  <si>
    <t>WU P1</t>
  </si>
  <si>
    <t>Water Conservation Plan</t>
  </si>
  <si>
    <t>WU P2</t>
  </si>
  <si>
    <t>Water Efficient Devices</t>
  </si>
  <si>
    <t>Water devices installed at tenants’ areas can be excluded from the assessment.</t>
  </si>
  <si>
    <t>WU P3</t>
  </si>
  <si>
    <t>Water Quality Survey</t>
  </si>
  <si>
    <t>WU 1</t>
  </si>
  <si>
    <t>WU 2</t>
  </si>
  <si>
    <t>Water Use For Irrigation</t>
  </si>
  <si>
    <t>WU 3</t>
  </si>
  <si>
    <t xml:space="preserve">Cooling Tower Water </t>
  </si>
  <si>
    <t>Buildings without cooling tower or cooling tower with salt water.</t>
  </si>
  <si>
    <t>WU 4</t>
  </si>
  <si>
    <t>Water Recycling</t>
  </si>
  <si>
    <t>WU 5</t>
  </si>
  <si>
    <t>Water Saving Performance</t>
  </si>
  <si>
    <t>WU 6</t>
  </si>
  <si>
    <t>Quality Water Supply Scheme for Buildings - Fresh Water</t>
  </si>
  <si>
    <t>WU 7</t>
  </si>
  <si>
    <t>Water Metering</t>
  </si>
  <si>
    <t>WU 8</t>
  </si>
  <si>
    <t>Water Audit</t>
  </si>
  <si>
    <t>WU 9</t>
  </si>
  <si>
    <t>WU 10</t>
  </si>
  <si>
    <t>Twin-tank System</t>
  </si>
  <si>
    <t>WU 11</t>
  </si>
  <si>
    <t>Water Efficient Flushing System</t>
  </si>
  <si>
    <t>WU 12</t>
  </si>
  <si>
    <t>Quality Water Supply Scheme for Buildings – Flushing Water</t>
  </si>
  <si>
    <t>1 credit for installing dual flush for the water closets under the control of the Applicant.</t>
    <phoneticPr fontId="1" type="noConversion"/>
  </si>
  <si>
    <t>1 credit for installing urinal with WELS Grade 2 or above.</t>
    <phoneticPr fontId="1" type="noConversion"/>
  </si>
  <si>
    <t>Indoor Environmental Quality (IEQ)</t>
  </si>
  <si>
    <t xml:space="preserve"> </t>
  </si>
  <si>
    <t>IEQ P1</t>
  </si>
  <si>
    <t>Minimum Ventilation Performance</t>
  </si>
  <si>
    <t>Naturally ventilated spaces.</t>
  </si>
  <si>
    <t>IEQ 1</t>
  </si>
  <si>
    <t>Building User Satisfaction Survey on Indoor Comfort</t>
  </si>
  <si>
    <t>IEQ 2</t>
  </si>
  <si>
    <t>Ventilation in Common Areas</t>
  </si>
  <si>
    <t>IEQ 3</t>
  </si>
  <si>
    <t>Localised Ventilation</t>
  </si>
  <si>
    <t>IEQ 4</t>
  </si>
  <si>
    <t>Thermal Comfort in Air-Conditioned Premises</t>
  </si>
  <si>
    <t>1 credit for sustaining the air temperature at the design value within ±1.5°C when the air side system is operating at steady state under normally occupied periods.</t>
  </si>
  <si>
    <t>Premises without any A/C provisions.</t>
  </si>
  <si>
    <t>IEQ 5</t>
  </si>
  <si>
    <t>Biological Contamination</t>
  </si>
  <si>
    <t>None</t>
  </si>
  <si>
    <t>IEQ 6</t>
  </si>
  <si>
    <t>Waste Disposal Facilities</t>
  </si>
  <si>
    <t>IAQ Monitoring</t>
  </si>
  <si>
    <t>IAQ in Car Parks</t>
  </si>
  <si>
    <t>Interior Lighting in Normally Occupied Areas</t>
  </si>
  <si>
    <t>Interior Lighting in Areas Not Normally Occupied</t>
  </si>
  <si>
    <t>Background Noise</t>
  </si>
  <si>
    <t>Room Acoustics</t>
  </si>
  <si>
    <t>Buildings/ premises where speech intelligibility is not important, and rooms of a special acoustical nature.</t>
  </si>
  <si>
    <t>Noise Isolation</t>
  </si>
  <si>
    <t>Buildings/ premises which are inherently noisy and unaffected by noise.</t>
  </si>
  <si>
    <t>Vibration</t>
  </si>
  <si>
    <t>Maximum 7 credits for demonstrating compliance with appropriate criteria for indoor pollutant levels, for following parameters:
i. Carbon Dioxide;
ii. Carbon Monoxide, Nitrogen Dioxide and Ozone;
iii. Respirable Suspended Particulate;
iv. Formaldehyde;
v. Total Volatile Organic Compounds;
vi. Radon; and
vii. Bacteria.</t>
    <phoneticPr fontId="1" type="noConversion"/>
  </si>
  <si>
    <t>Credit Attainable</t>
    <phoneticPr fontId="1" type="noConversion"/>
  </si>
  <si>
    <t>Credit Anticipated</t>
    <phoneticPr fontId="1" type="noConversion"/>
  </si>
  <si>
    <t>Innovations And Additions (IA)</t>
  </si>
  <si>
    <t>12B</t>
  </si>
  <si>
    <t>IA 1</t>
  </si>
  <si>
    <t>Innovative Techniques</t>
  </si>
  <si>
    <t>5B</t>
  </si>
  <si>
    <t>IA 2</t>
  </si>
  <si>
    <t>Performance Enhancements</t>
  </si>
  <si>
    <t>IA 3</t>
  </si>
  <si>
    <t>IA 4</t>
  </si>
  <si>
    <t>Engagement with Neighbourhoods</t>
  </si>
  <si>
    <t>IA 5</t>
  </si>
  <si>
    <t>Provision of Electrical Vehicle Charging Stations</t>
  </si>
  <si>
    <t>IA 6</t>
  </si>
  <si>
    <t>Recognition and Appreciation Awarded from Other Organisations</t>
  </si>
  <si>
    <t>IA 7</t>
  </si>
  <si>
    <t>Achievement of Hong Kong Green Organisation Certification</t>
  </si>
  <si>
    <t>Category</t>
  </si>
  <si>
    <t>Category Grade</t>
  </si>
  <si>
    <t>Overall</t>
  </si>
  <si>
    <t>SA</t>
  </si>
  <si>
    <t>EU</t>
  </si>
  <si>
    <t>IEQ</t>
  </si>
  <si>
    <t>Applicable Credits (A)</t>
  </si>
  <si>
    <t>Achieved Credits (B)</t>
  </si>
  <si>
    <t>Category Weighting (D)</t>
  </si>
  <si>
    <t>MAN</t>
  </si>
  <si>
    <t>MWA</t>
  </si>
  <si>
    <t>WU</t>
  </si>
  <si>
    <t>Overall rating</t>
  </si>
  <si>
    <t>% Achieved credit (C)</t>
    <phoneticPr fontId="1" type="noConversion"/>
  </si>
  <si>
    <t>Weighted Achieved Score (E)</t>
    <phoneticPr fontId="1" type="noConversion"/>
  </si>
  <si>
    <t>Sub-rating</t>
    <phoneticPr fontId="1" type="noConversion"/>
  </si>
  <si>
    <t>Grade</t>
  </si>
  <si>
    <t xml:space="preserve">Project Name: </t>
  </si>
  <si>
    <t>Management (MAN)</t>
    <phoneticPr fontId="1" type="noConversion"/>
  </si>
  <si>
    <t>Demonstrate that green purchasing plan and procedures (including both materials and services) either follow their internal company guideline or other international standards, shall be in place.</t>
    <phoneticPr fontId="1" type="noConversion"/>
  </si>
  <si>
    <t>1 credit where the building management operates an Energy Management System (EnMS).</t>
    <phoneticPr fontId="1" type="noConversion"/>
  </si>
  <si>
    <t>1 credit where the building management operates an Environmental Management System (EMS) certified to ISO 14001.</t>
    <phoneticPr fontId="1" type="noConversion"/>
  </si>
  <si>
    <t>1 credit where the building management operates an Occupational Health and Safety System (OHSAS).</t>
    <phoneticPr fontId="1" type="noConversion"/>
  </si>
  <si>
    <t>1 Bonus credit where building management operates an OHSAS certified to BS OHSAS 18001.</t>
    <phoneticPr fontId="1" type="noConversion"/>
  </si>
  <si>
    <t>1 Bonus credit where the building management operates an EnMS certified to ISO 50001.</t>
    <phoneticPr fontId="1" type="noConversion"/>
  </si>
  <si>
    <t>1 credit where the Building Owner/ Building Management Company discloses sustainability policy and targets to the public.</t>
    <phoneticPr fontId="1" type="noConversion"/>
  </si>
  <si>
    <t xml:space="preserve">1 additional credit for the building-in-charge being a certified BEAM Professional with EB credential and with at least 1 professional corporate membership qualification (e.g. HKIH, HKIA, HKIE, HKIS (BS/PFM), RICS (BS/FM), IFMA, HKIFM, BSOMES, or equivalent). </t>
    <phoneticPr fontId="1" type="noConversion"/>
  </si>
  <si>
    <t>b) External Areas and Facilities
1 credit for demonstrating the operation of a planned programme of regular inspection, cleaning and maintenance of external areas and facilities.</t>
    <phoneticPr fontId="1" type="noConversion"/>
  </si>
  <si>
    <t>Building footprint exceeds 80% of the site area.</t>
    <phoneticPr fontId="1" type="noConversion"/>
  </si>
  <si>
    <t>None.</t>
    <phoneticPr fontId="1" type="noConversion"/>
  </si>
  <si>
    <t>a) Central Heating Ventilation and Air-Conditioning (HVAC) Plant
2 credits for demonstrating the operation of a planned programme of regular inspection and maintenance of the central HVAC plant.</t>
    <phoneticPr fontId="1" type="noConversion"/>
  </si>
  <si>
    <t>b) Other Engineering Systems
Maximum 4 credits for demonstrating the operation of a planned programme of regular inspection and maintenance of the following listed systems:
i. Air-conditioning system except central HVAC plant;
ii. Electrical system;
iii. Lighting system; and
iv. Plumbing and Drainage system.</t>
    <phoneticPr fontId="1" type="noConversion"/>
  </si>
  <si>
    <t>c) Assessment of Operation &amp; Maintenance Practice
1 credit for having undertaken an audit of the effectiveness of the O&amp;M practices for all building services engineering systems.</t>
    <phoneticPr fontId="1" type="noConversion"/>
  </si>
  <si>
    <t>1 Bonus credit for operating an electronic O&amp;M platform by the Building Owner/ Building Management Company.</t>
    <phoneticPr fontId="1" type="noConversion"/>
  </si>
  <si>
    <t>1 credit for providing a Construction Indoor Air Quality (IAQ) Management Plan.</t>
    <phoneticPr fontId="1" type="noConversion"/>
  </si>
  <si>
    <t>1 credit for providing records that the Construction IAQ Management Plan has been implemented by the Building Owner/ Building Management Company/ tenants during renovation.</t>
    <phoneticPr fontId="1" type="noConversion"/>
  </si>
  <si>
    <t>a) Implementation of Green Cleaning
1 credit for demonstrating the appropriate green cleaning procedures/ practices for the project.</t>
    <phoneticPr fontId="1" type="noConversion"/>
  </si>
  <si>
    <t xml:space="preserve">b) Use of Green Cleaning Detergent
1 credit for demonstrating the use of at least 10% of green cleaning detergents. </t>
    <phoneticPr fontId="1" type="noConversion"/>
  </si>
  <si>
    <t>1 Bonus credit for demonstrating the use of at least 20% of green cleaning detergents.</t>
    <phoneticPr fontId="1" type="noConversion"/>
  </si>
  <si>
    <t>1 credit for implementing an integrated programme for pest management.</t>
    <phoneticPr fontId="1" type="noConversion"/>
  </si>
  <si>
    <t xml:space="preserve">MAN 12 </t>
    <phoneticPr fontId="1" type="noConversion"/>
  </si>
  <si>
    <t>Buildings without any tenants.</t>
    <phoneticPr fontId="1" type="noConversion"/>
  </si>
  <si>
    <t>a) Provision of Acoustic Treatment
1 credit for providing adequate acoustic treatment to the following building services equipment: chillers, cooling towers, ventilation fans with Sound Power Level (SWL) higher than 80 dB(A).</t>
    <phoneticPr fontId="1" type="noConversion"/>
  </si>
  <si>
    <t>1 credit for demonstrating the implementation of any combination of the following strategies for a minimum of 10% of the external non-roof area (i.e. ground floor and podium with less than 15m in height):
i. Greenery;
ii. Water feature;
iii. Green wall or vertical greening;
iv. Shading device; and/or
v. Paving materials with solar reflectance (SR) of 0.33.</t>
    <phoneticPr fontId="1" type="noConversion"/>
  </si>
  <si>
    <t xml:space="preserve">1 to 2 Bonus credit(s) for more than 20% or 30% of the external non-roof area covered with the aforesaid features. </t>
    <phoneticPr fontId="1" type="noConversion"/>
  </si>
  <si>
    <t>1 Bonus credit for providing green roof and/or organic farm for at least 20% of the available main roof area.</t>
    <phoneticPr fontId="1" type="noConversion"/>
  </si>
  <si>
    <t>Maximum 4 credits for providing the following listed CSR facilities/ services:
i. Allowing persons with visual impairment to bring along with their guide dogs;
ii. Automated External Defibrillator;
iii. Baby-care room;
iv. Bicycle parking;
v. Breast feeding room;
vi. Free baby stroller lending service;
vii. Free drinking fountain;
viii. Free wheelchair lending service;
ix. Free Wi-Fi in common area;
x. Organic farm;
xi. Permanent art work; 
xii. Permanent green building education show board; and
xiii. Others to be proposed by the Applicant.</t>
    <phoneticPr fontId="1" type="noConversion"/>
  </si>
  <si>
    <t>Maximum 3 credits for providing the following listed amenities that improve the operation and maintenance of the building and its engineering services:
i. Aerial working platform;
ii. Building Management System (BMS);
iii. Cat ladder;
iv. Davit arm system;
v. External pipe duct;
vi. Fall arrest system;
vii. Gondola system;
viii. Guard room;
ix. Maintenance platform;
x. Maintenance workshop; 
xi. Movable platform, and
xii. Others to be proposed by the Applicant.</t>
    <phoneticPr fontId="1" type="noConversion"/>
  </si>
  <si>
    <t>Maximum 3 credits for providing enhanced barrier free access provisions as per the latest version of the Design Manual of Barrier Free Access.</t>
    <phoneticPr fontId="1" type="noConversion"/>
  </si>
  <si>
    <t>Providing spaces for the collection, sorting, storage and disposal of waste and recovered materials.</t>
    <phoneticPr fontId="1" type="noConversion"/>
  </si>
  <si>
    <t>Demonstrating that the plan of material procurement (sub-section under MAN P1 Green Purchasing Plan) and its procedures for both on-going consumables and durable goods either following the internal company guideline or other international standards are in place.</t>
    <phoneticPr fontId="1" type="noConversion"/>
  </si>
  <si>
    <t>Maximum 2 Bonus credits for purchasing green products certified by Construction Industry Council (CIC) Carbon Labelling Scheme/ HKGBC Green Product Accreditation and Standards (HK G-PASS) or other internationally recognised schemes.</t>
    <phoneticPr fontId="1" type="noConversion"/>
  </si>
  <si>
    <t>1 credit for using refrigerants with a combined value less than or equal to the threshold for the combined contributions to ozone depletion and global warming potentials for all new and existing HVAC&amp;R equipment that under the control of Applicant.</t>
    <phoneticPr fontId="1" type="noConversion"/>
  </si>
  <si>
    <t>b) Fire Suppression Materials
1 credit for using the fire suppression and other materials that avoids the use of ozone depleting substances in their manufacture, composition or use.</t>
    <phoneticPr fontId="1" type="noConversion"/>
  </si>
  <si>
    <t>Maximum 4 credits for providing the following listed on-site recycling facilities and implementing the materials collection arrangement:
i. Fluorescent lamp (CFLs and fluorescent tubes);
ii. Glass bottle;
iii. Rechargeable battery; and
iv. Waste Electrical and Electronic Equipment (WEEE).</t>
    <phoneticPr fontId="1" type="noConversion"/>
  </si>
  <si>
    <t>1 credit for signing the Food Wise Charter and demonstrating the implementation of food waste reduction good practice guide as per Hong Kong Food Wise Campaign.</t>
    <phoneticPr fontId="1" type="noConversion"/>
  </si>
  <si>
    <t>1 Bonus credit for providing on-site used cooking oil collection facility and implementing the collection arrangement.</t>
    <phoneticPr fontId="1" type="noConversion"/>
  </si>
  <si>
    <t>1 Bonus credit for providing at least one set of waste treatment equipment.</t>
    <phoneticPr fontId="1" type="noConversion"/>
  </si>
  <si>
    <t>c) Waste and Recycling Records
1 credit for the collection of the waste and recycling records for past 12 months.</t>
    <phoneticPr fontId="1" type="noConversion"/>
  </si>
  <si>
    <t>1 Bonus credit for the collection of the waste and recycling records for the past 24 months.</t>
    <phoneticPr fontId="1" type="noConversion"/>
  </si>
  <si>
    <t xml:space="preserve">d) New Targets on Waste Recycle/ Reduction
1 credit for providing new targets on the waste recycle items, recycle rate and reduction rate based on the performance of the past 12 months. </t>
    <phoneticPr fontId="1" type="noConversion"/>
  </si>
  <si>
    <t>a) Energy Management Policy
1 credit for an energy management policy endorsed by top management.</t>
    <phoneticPr fontId="1" type="noConversion"/>
  </si>
  <si>
    <t>b) Energy Management Plan
1 credit for energy management plan covering less than 3 years.
2 credits for energy management plan covering 3 years or more.</t>
    <phoneticPr fontId="1" type="noConversion"/>
  </si>
  <si>
    <t>c) Appointment of Energy Warden
1 credit for appointing an Energy Warden in the Building Management Company.</t>
    <phoneticPr fontId="1" type="noConversion"/>
  </si>
  <si>
    <t>a) Data Collection Facilities
1 credit for sub-metering systems for any 3 of the following electrical loads where applicable:
i. Chiller plant; 
ii. Cooling tower plant;
iii. Lift; 
iv. Escalator;
v. Lighting; and
vi. Plumbing &amp; drainage.</t>
    <phoneticPr fontId="1" type="noConversion"/>
  </si>
  <si>
    <t>1 credit for having Building Management System (BMS) to log operation data (e.g. pressure, temperature, flow rate, on/ off status) for monitoring operation and function of the system including the following as a minimum:
i. Air side;
ii. Water side; 
iii. Cooling load; and
iv. Lighting control.</t>
    <phoneticPr fontId="1" type="noConversion"/>
  </si>
  <si>
    <t>b) Data Collection Record
1 credit for providing energy consumption data record of at least 1 year for major electrical loads. 
2 credits for providing energy consumption data record of 3 years or more for major electrical loads.</t>
    <phoneticPr fontId="1" type="noConversion"/>
  </si>
  <si>
    <t>c) Data Analysis
1 credit for calculating the Energy Use Intensity (EUI) of the following services in data analysis:
i. Air-conditioning system;
ii. Lift &amp; escalator (if any);
iii. Lighting; and
iv. Others.</t>
    <phoneticPr fontId="1" type="noConversion"/>
  </si>
  <si>
    <t>d) Energy Audit Report
3 credits for filling up Table (II) to Table (VIII) under the Template 1 on Additional Information to Executive Summary of Energy Audit Report.
2 credits for completing the entire Template 1 on Additional Information to Executive Summary of Energy Audit Report to EMSD.</t>
    <phoneticPr fontId="1" type="noConversion"/>
  </si>
  <si>
    <t>e) Carbon Audit Report
1 credit for conducting carbon audit in accordance with the requirements as stipulated in the guideline issued by the Authority.</t>
    <phoneticPr fontId="1" type="noConversion"/>
  </si>
  <si>
    <t>a) Action Plan
1 credit for action plan covering less than 3 years.
2 credits for action plan covering 3 years or more.</t>
    <phoneticPr fontId="1" type="noConversion"/>
  </si>
  <si>
    <t>b) Commissioning
1 credit for providing original/ retro-commissioning (RetroCx) for electrical services systems.
1 credit for providing original/ retro-commissioning (RetroCx) for plumbing and drainage system.
1 credit for providing original/ retro-commissioning (RetroCx) for lift and escalator system (if any).
For buildings with chiller system:
1 credit for providing original/ retro-commissioning (RetroCx) for water side equipment of central air-conditioning system.
1 credit for providing original/ retro-commissioning (RetroCx) for air side equipment of central air-conditioning system.
For buildings without chiller system:
1 credit for providing original/ retro-commissioning (RetroCx) for air-conditioning system.</t>
    <phoneticPr fontId="1" type="noConversion"/>
  </si>
  <si>
    <t>c) On-going Commissioning
1 credit for providing an ongoing commissioning plan detailing the works and person-in-charge for electrical services if on-going commissioning have been conducted for electrical system and/or for Heating, Ventilating, and Air-Conditioning (HVAC) system if on-going commissioning have been conducted for HVAC system.
1 credit for the execution of any 2 of the following measures for power quality management regularly.
2 credits for the execution of any 4 of the following measures for power quality management regularly.
i. Power factor monitoring &amp; correction;
ii. 3-phase load balancing;
iii. Maximum demand monitoring;
iv. Demand Side Management (DSM);
v. Total Harmonic Distortion (THD); and
vi. Thermal scan on electrical distribution system.
For buildings with chiller system:
1 credit for ongoing commissioning for water side equipment of central air-conditioning system.
1 credit for ongoing commissioning for air side equipment of central air-conditioning system.
For buildings without chiller system:
1 credit for ongoing commissioning for all HVAC equipment.</t>
    <phoneticPr fontId="1" type="noConversion"/>
  </si>
  <si>
    <t xml:space="preserve">c) Peak Electricity Demand Reduction
Credit(s) can be achieved based on the reduction percentage in the peak electricity demand.
Commercial and Hotel Buildings: 10%(1), 15%(2), 20%(3)
Educational Buildings (Centralised Air Conditioning System): 10%(1), 15%(2), 20%(3)
Educational Buildings (Unitary Air-conditioner): 5%(1), 10%(2), 15%(3)
Other Building Types: 5%(1), 10%(2), 15%(3)
</t>
    <phoneticPr fontId="1" type="noConversion"/>
  </si>
  <si>
    <t>Maximum of 1 Bonus credit for each energy conservation approach is allowed but the award of credit is subject to final approval of BEAM Society Limited (BSL)’s Technical Review Committee (TRC) based on the estimated energy reduction, justification and/or the innovation of the proposed approaches.
a) Research and Development in Energy
1 Bonus credit for conducting research and development or participating in competition with published paper related to energy aspects.
b) Compliance with the BEC
Maximum 4 Bonus credits for compliance with the latest version of the following listed BEC (This bonus credit does not apply to those buildings that are required to comply with the latest version of the BEC):
i. Energy Efficiency Requirements of Air-Conditioning Installations; 
ii. Energy Efficiency Requirements of Electrical Installations; 
iii. Energy Efficiency Requirements of Lighting Installations; and/or
iv. Energy Efficiency Requirements of Lift and Escalator Installations.
c) Renewable Energy System
1 Bonus credit where at least 0.2% of building energy consumption in communal area is obtained from renewable energy sources.
d) Separate Energy Charges
1 Bonus credit where separate charges are made for energy use.
e) Other Approaches 
Maximum 7 Bonus credits for adopting other energy conservation approach not prescribed above.</t>
    <phoneticPr fontId="1" type="noConversion"/>
  </si>
  <si>
    <t>Developing a water conservation plan endorsed by top management.</t>
    <phoneticPr fontId="1" type="noConversion"/>
  </si>
  <si>
    <t>Requirement Demonstrating that the quality of fresh water at all fresh water tanks and the farthest supply point of each water tank meets WSD’s requirements.</t>
    <phoneticPr fontId="1" type="noConversion"/>
  </si>
  <si>
    <t xml:space="preserve">Credit(s) can be achieved based on the estimated aggregate annual saving by the use of water efficient devices.
Estimated aggregate annual fresh water saving: 10%(1), 15%(2),  20%(3), 25%(4)
</t>
    <phoneticPr fontId="1" type="noConversion"/>
  </si>
  <si>
    <t>1 Bonus credit for reducing irrigation water by 50% or more.</t>
    <phoneticPr fontId="1" type="noConversion"/>
  </si>
  <si>
    <t>1 credit for reducing fresh water consumption by installing water treatment system which can achieve 6 cycles of concentration with acceptable water quality.</t>
    <phoneticPr fontId="1" type="noConversion"/>
  </si>
  <si>
    <t xml:space="preserve">1 Bonus credit for achieving 7 or more cycles of concentration with acceptable water quality. </t>
    <phoneticPr fontId="1" type="noConversion"/>
  </si>
  <si>
    <t>1 Bonus credit for harvesting rainwater and/or recycling grey water that leads to a reduction of at least 2.5% in the consumption of fresh water.</t>
    <phoneticPr fontId="1" type="noConversion"/>
  </si>
  <si>
    <t>1 additional Bonus credit if the reduction can achieve 5% or above.</t>
    <phoneticPr fontId="1" type="noConversion"/>
  </si>
  <si>
    <t xml:space="preserve">Credit(s) can be achieved based on the reduction percentage by comparing water bill/ metering data. (Reference year can be any year in the past 5 years).
Annual fresh water use reduction: 3%(1), 6%(2), 9%(3), 12%(4), 15%(Bonus)
</t>
    <phoneticPr fontId="1" type="noConversion"/>
  </si>
  <si>
    <t xml:space="preserve">1 to 3 credits for buildings which have been certified with Quality Water Supply Scheme for Buildings – Fresh Water (Plus).
Type of Certificate: Blue(1), Silver(2), Gold(3)
</t>
    <phoneticPr fontId="1" type="noConversion"/>
  </si>
  <si>
    <t xml:space="preserve">1 credit for permanently installation of water meters for at least 2 of the following water sub-systems:
i. Irrigation;
ii. Indoor plumbing fixtures and fittings;
iii. Cooling towers;
iv. Water features/ pools; and
v. Other process water. 
</t>
    <phoneticPr fontId="1" type="noConversion"/>
  </si>
  <si>
    <t xml:space="preserve">1 Bonus credit for installation of devices for detecting water leakage at the communal water supply system within the building lot, i.e. underground buried pipes and all fresh water pump rooms. </t>
    <phoneticPr fontId="1" type="noConversion"/>
  </si>
  <si>
    <t>2 credits for undertaking a water audit and maintaining a water use inventory.</t>
    <phoneticPr fontId="1" type="noConversion"/>
  </si>
  <si>
    <t xml:space="preserve">a) Implementation of water saving recommendations
1 credit for implementing the water saving recommendations as stipulated in the water audit. 
</t>
    <phoneticPr fontId="1" type="noConversion"/>
  </si>
  <si>
    <t xml:space="preserve">b) Educational/ promotional campaign
1 credit for the Building Owner/ Building Management Company to encourage building users to establish a good habit of water conservation by organising promotion campaign.
</t>
    <phoneticPr fontId="1" type="noConversion"/>
  </si>
  <si>
    <t>Maximum 2 Bonus credits for providing twin-tank system for:
i. Fresh water supply system; and
ii. Flushing water supply system.</t>
    <phoneticPr fontId="1" type="noConversion"/>
  </si>
  <si>
    <t>Flushing system installed at tenants’ areas can be excluded from the assessment.</t>
    <phoneticPr fontId="1" type="noConversion"/>
  </si>
  <si>
    <t xml:space="preserve">1 to 3 credits for buildings which have been certified with Quality Water Supply Scheme for Buildings – Flushing Water.
Type of Certificate: Blue(1), Silver(2), Gold(3)
</t>
    <phoneticPr fontId="1" type="noConversion"/>
  </si>
  <si>
    <t>1 credit for conducting regular building user satisfaction surveys to collect anonymous responses regarding the indoor environmental quality (e.g. hygiene, IAQ, ventilation, thermal comfort, lighting quality, aural environment etc.).</t>
    <phoneticPr fontId="1" type="noConversion"/>
  </si>
  <si>
    <t>1 credit for implementing the recommendations for improvement of IEQ as stipulated in the survey report.</t>
    <phoneticPr fontId="1" type="noConversion"/>
  </si>
  <si>
    <t>1 credit for providing adequate ventilation system for rooms/ areas with significant indoor pollution sources.</t>
    <phoneticPr fontId="1" type="noConversion"/>
  </si>
  <si>
    <t>1 credit for demonstrating an appropriate temperature (i.e. &lt;25.5°C), relative humidity (i.e. &lt;70%) and air velocity (i.e. &lt;0.3 m/s) in the building.</t>
    <phoneticPr fontId="1" type="noConversion"/>
  </si>
  <si>
    <t>1 credit for complying with the recommendations given in the Code of Practice - Prevention of Legionnaires Disease, in respect of air-conditioning and ventilation systems and water systems.</t>
    <phoneticPr fontId="1" type="noConversion"/>
  </si>
  <si>
    <t xml:space="preserve">1 credit for providing de-odourising system in all rooms designated for refuse storage or materials recovery. </t>
    <phoneticPr fontId="1" type="noConversion"/>
  </si>
  <si>
    <t>Control of Environmental Tobacco Smoke</t>
    <phoneticPr fontId="1" type="noConversion"/>
  </si>
  <si>
    <t>IEQ 7</t>
    <phoneticPr fontId="1" type="noConversion"/>
  </si>
  <si>
    <t>1 credit for implementing no smoking policy outside the building except in designated smoking areas.</t>
    <phoneticPr fontId="1" type="noConversion"/>
  </si>
  <si>
    <t>IEQ 10</t>
    <phoneticPr fontId="1" type="noConversion"/>
  </si>
  <si>
    <t>IEQ 11</t>
    <phoneticPr fontId="1" type="noConversion"/>
  </si>
  <si>
    <t>IEQ 12</t>
    <phoneticPr fontId="1" type="noConversion"/>
  </si>
  <si>
    <t>IEQ 13</t>
    <phoneticPr fontId="1" type="noConversion"/>
  </si>
  <si>
    <t>IEQ 14</t>
    <phoneticPr fontId="1" type="noConversion"/>
  </si>
  <si>
    <t>IEQ 15</t>
    <phoneticPr fontId="1" type="noConversion"/>
  </si>
  <si>
    <t>IEQ 8</t>
    <phoneticPr fontId="1" type="noConversion"/>
  </si>
  <si>
    <t>IEQ 9</t>
    <phoneticPr fontId="1" type="noConversion"/>
  </si>
  <si>
    <t>1 Bonus credit where the whole building (i.e. including the tenant areas) is certified by the Good Class of ‘Indoor Air Quality Certification Scheme for Office and Public Place’.</t>
    <phoneticPr fontId="1" type="noConversion"/>
  </si>
  <si>
    <t xml:space="preserve">1 Bonus credit for demonstrating the continuous participation in the ‘Indoor Air Quality Certification Scheme for Office and Public Place’ for past 3 consecutive years. </t>
    <phoneticPr fontId="1" type="noConversion"/>
  </si>
  <si>
    <t>1 credit for complying with the recommended CO and NO2 level as stipulated in ProPECC PN 2/96.</t>
    <phoneticPr fontId="1" type="noConversion"/>
  </si>
  <si>
    <t>Maximum 3 credits for achieving the prescribed lighting performance in each type of premises, regarding the illuminance and lighting quality as Listed below: 
i. Maintained illuminance and illuminance uniformity; 
ii. Achieving the limiting unified glare rating; and 
iii. Light sources  with an appropriate colour rendering index.</t>
    <phoneticPr fontId="1" type="noConversion"/>
  </si>
  <si>
    <t>Residential units, hotels and apartment buildings.</t>
    <phoneticPr fontId="1" type="noConversion"/>
  </si>
  <si>
    <t>1 Bonus credit for fulfilling the above requirement in tenant’s areas with at least 50% coverage.</t>
    <phoneticPr fontId="1" type="noConversion"/>
  </si>
  <si>
    <t>Maximum 3 credits for achieving the prescribed lighting performance in each type of not normally occupied areas, regarding the illuminance and lighting quality as listed below: 
i. Maintained illuminance and illuminance uniformity; 
ii. Achieving the limiting unified glare rating; and 
iii. Light sources with an appropriate colour rendering index.</t>
    <phoneticPr fontId="1" type="noConversion"/>
  </si>
  <si>
    <t>1 credit for demonstrating background noise levels from both external sources and building services equipment are within the prescribed criteria.</t>
    <phoneticPr fontId="1" type="noConversion"/>
  </si>
  <si>
    <t>Buildings/ premises which are inherently noisy.</t>
    <phoneticPr fontId="1" type="noConversion"/>
  </si>
  <si>
    <t>1 credit for demonstrating that the mid-frequency reverberation time in applicable rooms meets the prescribed criteria of different types of premises.</t>
    <phoneticPr fontId="1" type="noConversion"/>
  </si>
  <si>
    <t xml:space="preserve">1 credit for demonstrating airborne noise isolation between rooms, spaces and premises fulfils the prescribed criteria. </t>
    <phoneticPr fontId="1" type="noConversion"/>
  </si>
  <si>
    <t>For residential developments only, 
1 Bonus credit for demonstrating impact noise isolation between floors fulfils the prescribed criteria.</t>
    <phoneticPr fontId="1" type="noConversion"/>
  </si>
  <si>
    <t>None.</t>
    <phoneticPr fontId="1" type="noConversion"/>
  </si>
  <si>
    <t xml:space="preserve">1 Bonus credit for vibration levels not exceeding the prescribed criteria. </t>
    <phoneticPr fontId="1" type="noConversion"/>
  </si>
  <si>
    <t>Maximum 5 Bonus credits for implementation of each innovative technique which provides environmental benefits in addition to those already covered in the Manual.</t>
    <phoneticPr fontId="1" type="noConversion"/>
  </si>
  <si>
    <t>Maximum 5 Bonus credits for having exemplary performance of the requirement stipulated in the Manual.</t>
    <phoneticPr fontId="1" type="noConversion"/>
  </si>
  <si>
    <t xml:space="preserve">Credit Requirement 1 Bonus credit for providing venue or public spaces for environmental programmes or events. 
</t>
    <phoneticPr fontId="1" type="noConversion"/>
  </si>
  <si>
    <t>Provision of Venues or Public Spaces for 
Environmental Programme</t>
    <phoneticPr fontId="1" type="noConversion"/>
  </si>
  <si>
    <t>1 Bonus credit for planning, managing and conducting a significant and wide ranging social engagement, engaging the impacted and relevant constituents in the community.</t>
    <phoneticPr fontId="1" type="noConversion"/>
  </si>
  <si>
    <t>1 Bonus credit for providing quick charger(s) for Electric Vehicles (EVs) for 50% of the total parking capacity of the site.</t>
    <phoneticPr fontId="1" type="noConversion"/>
  </si>
  <si>
    <t xml:space="preserve">Maximum 2 Bonus credits for obtaining the following certificate(s) of Hong Kong Green Organisation Certification (HKGOC):
i. Wastewi$e Certificate;
ii. Energywi$e Certificate;
iii. IAQwi$e Certificate; and
iv. Carbon Reduction Certificate. </t>
    <phoneticPr fontId="1" type="noConversion"/>
  </si>
  <si>
    <t>Building to compulsorily comply with BEC 2012 or later version</t>
    <phoneticPr fontId="1" type="noConversion"/>
  </si>
  <si>
    <r>
      <t>1 Bonus credit where the Building Owner/ Building Management Company follows Global Reporting Initiative</t>
    </r>
    <r>
      <rPr>
        <vertAlign val="superscript"/>
        <sz val="9"/>
        <rFont val="Arial"/>
        <family val="2"/>
      </rPr>
      <t>TM</t>
    </r>
    <r>
      <rPr>
        <sz val="9"/>
        <rFont val="Arial"/>
        <family val="2"/>
      </rPr>
      <t xml:space="preserve"> (GRI) Sustainability Reporting Guidelines and discloses the G4 sustainability report to the public.</t>
    </r>
    <phoneticPr fontId="1" type="noConversion"/>
  </si>
  <si>
    <r>
      <t xml:space="preserve">1 credit for at least 2 members from the Building Management Company are certified BEAM Professional with EB credential. 
</t>
    </r>
    <r>
      <rPr>
        <b/>
        <i/>
        <sz val="9"/>
        <rFont val="Arial"/>
        <family val="2"/>
      </rPr>
      <t xml:space="preserve">Alternatively </t>
    </r>
    <r>
      <rPr>
        <sz val="9"/>
        <rFont val="Arial"/>
        <family val="2"/>
      </rPr>
      <t xml:space="preserve">
1 credit for at least 1 key member from the Building Management Company is a certified BEAM Professional with EB credential and at least 1 member is a certified BEAM Affiliate.</t>
    </r>
    <phoneticPr fontId="1" type="noConversion"/>
  </si>
  <si>
    <r>
      <t xml:space="preserve">Maximum 7 credits for the building that has been certified under BEAM Plus New Buildings (Version 1.1 or 1.2)/ BEAM 4/04 or 5/04:
i. 7 credits for Platinum grade;
ii. 6 credits for Gold grade; and
iii. 5 credits for any other grade.
</t>
    </r>
    <r>
      <rPr>
        <b/>
        <i/>
        <sz val="9"/>
        <rFont val="Arial"/>
        <family val="2"/>
      </rPr>
      <t>Alternatively</t>
    </r>
    <r>
      <rPr>
        <sz val="9"/>
        <rFont val="Arial"/>
        <family val="2"/>
      </rPr>
      <t xml:space="preserve">
Maximum 5 credits for an uncertified building that meets the listed performance characteristics.</t>
    </r>
    <phoneticPr fontId="1" type="noConversion"/>
  </si>
  <si>
    <r>
      <t xml:space="preserve">2 credits if there are no external lightings installed for the building.
</t>
    </r>
    <r>
      <rPr>
        <b/>
        <i/>
        <sz val="9"/>
        <rFont val="Arial"/>
        <family val="2"/>
      </rPr>
      <t>Alternatively</t>
    </r>
    <r>
      <rPr>
        <sz val="9"/>
        <rFont val="Arial"/>
        <family val="2"/>
      </rPr>
      <t xml:space="preserve">
1 credit for switching off the Building Owner/ Building Management Company’s external lightings from 23:00 to 07:00.
1 additional credit for liaising with tenants and requiring them to switch off the external lightings from 23:00 to 07:00.</t>
    </r>
    <phoneticPr fontId="1" type="noConversion"/>
  </si>
  <si>
    <r>
      <t xml:space="preserve">At least 80% of all water taps and shower heads for bathing (if any) installed are with Water Efficiency Labelling Scheme (WELS) Grade 2 or above.
</t>
    </r>
    <r>
      <rPr>
        <b/>
        <i/>
        <sz val="9"/>
        <rFont val="Arial"/>
        <family val="2"/>
      </rPr>
      <t>Alternatively</t>
    </r>
    <r>
      <rPr>
        <sz val="9"/>
        <rFont val="Arial"/>
        <family val="2"/>
      </rPr>
      <t xml:space="preserve">
Demonstrating that the use of water efficient devices leads to an estimated aggregate annual saving of 5%.</t>
    </r>
    <phoneticPr fontId="1" type="noConversion"/>
  </si>
  <si>
    <r>
      <t xml:space="preserve">1 credit for limited use of fresh water for irrigation.
</t>
    </r>
    <r>
      <rPr>
        <b/>
        <i/>
        <sz val="9"/>
        <rFont val="Arial"/>
        <family val="2"/>
      </rPr>
      <t>Alternatively</t>
    </r>
    <r>
      <rPr>
        <sz val="9"/>
        <rFont val="Arial"/>
        <family val="2"/>
      </rPr>
      <t xml:space="preserve">
1 credit for demonstrating the use of highly efficient irrigation technologies and/or harvested rainwater or/and recycled grey water to reduce irrigation water by 25% or more in comparison with conventional irrigation method.</t>
    </r>
    <phoneticPr fontId="1" type="noConversion"/>
  </si>
  <si>
    <r>
      <t>Project with soft landscape area less than 200m</t>
    </r>
    <r>
      <rPr>
        <vertAlign val="superscript"/>
        <sz val="9"/>
        <rFont val="Arial"/>
        <family val="2"/>
      </rPr>
      <t>2</t>
    </r>
    <r>
      <rPr>
        <sz val="9"/>
        <rFont val="Arial"/>
        <family val="2"/>
      </rPr>
      <t>.</t>
    </r>
    <phoneticPr fontId="1" type="noConversion"/>
  </si>
  <si>
    <r>
      <t xml:space="preserve">Demonstrate that the project is in compliance with the minimum requirements of ANSI/ASHRAE 62.1-2013 [ ] in respect of Outdoor Air Quality and Minimum Ventilation Rate.
</t>
    </r>
    <r>
      <rPr>
        <b/>
        <i/>
        <sz val="9"/>
        <rFont val="Arial"/>
        <family val="2"/>
      </rPr>
      <t xml:space="preserve">Alternatively </t>
    </r>
    <r>
      <rPr>
        <sz val="9"/>
        <rFont val="Arial"/>
        <family val="2"/>
      </rPr>
      <t xml:space="preserve">
In case of the minimum ventilation rate of ANSI/ASHRAE 62.1-2013 is not complied due to the physical constraints of the existing ventilation system, demonstrate that the system is operated at maximum outdoor air delivery rate and provide not less than 5 l/s per person of combined outdoor air rate.</t>
    </r>
    <phoneticPr fontId="1" type="noConversion"/>
  </si>
  <si>
    <r>
      <t xml:space="preserve">1 credit for providing adequate ventilation for 90% of mechanically ventilated common areas in a building. 
</t>
    </r>
    <r>
      <rPr>
        <b/>
        <i/>
        <sz val="9"/>
        <rFont val="Arial"/>
        <family val="2"/>
      </rPr>
      <t>Alternatively</t>
    </r>
    <r>
      <rPr>
        <sz val="9"/>
        <rFont val="Arial"/>
        <family val="2"/>
      </rPr>
      <t xml:space="preserve">
For naturally ventilated premises, 1 credit for demonstrating that 80% of the common areas in a building are provided by natural ventilation.</t>
    </r>
    <phoneticPr fontId="1" type="noConversion"/>
  </si>
  <si>
    <r>
      <t>Buildings without car park</t>
    </r>
    <r>
      <rPr>
        <sz val="10"/>
        <rFont val="Arial"/>
        <family val="2"/>
      </rPr>
      <t xml:space="preserve"> </t>
    </r>
    <r>
      <rPr>
        <sz val="9"/>
        <rFont val="Arial"/>
        <family val="2"/>
      </rPr>
      <t>or carpark area less than 10% of construction floor area.</t>
    </r>
  </si>
  <si>
    <r>
      <t>Maximum 2 Bonus credits for obtaining/ achieving the following listed environmental award/ certification scheme/ campaign. 
i. EarthCheck Certification;
ii. Green Building Award;
iii. Green Globe Certification;
iv. CLP Green</t>
    </r>
    <r>
      <rPr>
        <vertAlign val="superscript"/>
        <sz val="9"/>
        <rFont val="Arial"/>
        <family val="2"/>
      </rPr>
      <t>PLUS</t>
    </r>
    <r>
      <rPr>
        <sz val="9"/>
        <rFont val="Arial"/>
        <family val="2"/>
      </rPr>
      <t xml:space="preserve"> Award; 
v. Hong Kong Awards for Environmental Excellence (HKAEE) “Sectoral Awards”;
vi. Hong Kong Green Mark Certification Scheme;
vii. Sustainable Building Index;
viii. Voluntary Building Assessment Scheme (VBAS) – Environmental Awareness Quality Label; and
ix. Other green building related award/ certification scheme/ campaign which is not listed above.</t>
    </r>
    <phoneticPr fontId="1" type="noConversion"/>
  </si>
  <si>
    <t>Credit Applicable</t>
    <phoneticPr fontId="1" type="noConversion"/>
  </si>
  <si>
    <t>Y/N?</t>
    <phoneticPr fontId="1" type="noConversion"/>
  </si>
  <si>
    <t>Y</t>
    <phoneticPr fontId="1" type="noConversion"/>
  </si>
  <si>
    <t>Y</t>
    <phoneticPr fontId="1" type="noConversion"/>
  </si>
  <si>
    <t>Credit Applicable:</t>
    <phoneticPr fontId="1" type="noConversion"/>
  </si>
  <si>
    <t>Credit Anticipated:</t>
    <phoneticPr fontId="1" type="noConversion"/>
  </si>
  <si>
    <t>Percentage of credits achieved:</t>
    <phoneticPr fontId="1" type="noConversion"/>
  </si>
  <si>
    <t>B</t>
    <phoneticPr fontId="1" type="noConversion"/>
  </si>
  <si>
    <t>Building types not covered by EMSD Benchmarking Tool.</t>
    <phoneticPr fontId="1" type="noConversion"/>
  </si>
  <si>
    <r>
      <t>a) Benchmarking
For applicable types of Buildings:
Credit(s) can be achieved based on the label obtained from HKGBC Benchmarking &amp; Energy Saving Tool – Office Buildings (HK BESTOF).. 
Percentile: 50</t>
    </r>
    <r>
      <rPr>
        <vertAlign val="superscript"/>
        <sz val="9"/>
        <rFont val="Arial"/>
        <family val="2"/>
      </rPr>
      <t>th</t>
    </r>
    <r>
      <rPr>
        <sz val="9"/>
        <rFont val="Arial"/>
        <family val="2"/>
      </rPr>
      <t xml:space="preserve"> (1), 40</t>
    </r>
    <r>
      <rPr>
        <vertAlign val="superscript"/>
        <sz val="9"/>
        <rFont val="Arial"/>
        <family val="2"/>
      </rPr>
      <t>th</t>
    </r>
    <r>
      <rPr>
        <sz val="9"/>
        <rFont val="Arial"/>
        <family val="2"/>
      </rPr>
      <t xml:space="preserve"> (3), 30</t>
    </r>
    <r>
      <rPr>
        <vertAlign val="superscript"/>
        <sz val="9"/>
        <rFont val="Arial"/>
        <family val="2"/>
      </rPr>
      <t>th</t>
    </r>
    <r>
      <rPr>
        <sz val="9"/>
        <rFont val="Arial"/>
        <family val="2"/>
      </rPr>
      <t xml:space="preserve"> (5), 20</t>
    </r>
    <r>
      <rPr>
        <vertAlign val="superscript"/>
        <sz val="9"/>
        <rFont val="Arial"/>
        <family val="2"/>
      </rPr>
      <t>th</t>
    </r>
    <r>
      <rPr>
        <sz val="9"/>
        <rFont val="Arial"/>
        <family val="2"/>
      </rPr>
      <t xml:space="preserve"> (1 Bonus), 10</t>
    </r>
    <r>
      <rPr>
        <vertAlign val="superscript"/>
        <sz val="9"/>
        <rFont val="Arial"/>
        <family val="2"/>
      </rPr>
      <t>th</t>
    </r>
    <r>
      <rPr>
        <sz val="9"/>
        <rFont val="Arial"/>
        <family val="2"/>
      </rPr>
      <t xml:space="preserve"> (2 Bonus)
Alternative for Commercial Buildings:
Credit(s) can be achieved based on the label obtained from HKGBC Benchmarking &amp; Energy Saving Tool – Office Buildings (HK BESTOF) by comparing with current building energy consumption.
HK BESTOF: Green(1), Bronze(3), Silver(5), Gold(1 Bonus), Platinum(2 Bonus)</t>
    </r>
    <phoneticPr fontId="1" type="noConversion"/>
  </si>
  <si>
    <t xml:space="preserve">b) Self-Improvement
Credit(s) can be achieved based on the reduction percentage by comparing electricity bill, Towngas bill or metering data in the category determined in part a) Benchmarking. (Baseline year can be any year in the past 5 years).
i. For buildings ranked at the 40th percentile or below under EMSD Benchmarking Tool/ ”Bronze” or below label obtained from HK BESTOF:
Annual energy use reduction: 2%(1), 4%(2), 6%(3), 8%(4)
ii. For buildings ranked at the 20th or 30th percentile under EMSD Benchmarking Tool/ ”Gold” or “Silver” label obtained from HK BESTOF:
Annual energy use reduction: 1%(1), 2%(2), 3%(3), 4%(4)
iii. For buildings ranked at the 10th percentile under EMSD Benchmarking Tool or “Platinum” label obtained from HK BESTOF:
Annual energy use reduction: 0.5%(1), 1%(2), 1.5%(3), 2%(4)
iv. For buildings which are excluded in part (a) Benchmarking:
Annual energy use reduction: 1%(1), 2%(2), 3%(3), 4%(4), 6%(1 Bonus), 8%(2 Bonus)
</t>
  </si>
  <si>
    <t xml:space="preserve">BEAM Plus Project No: </t>
  </si>
  <si>
    <t>Provisional Assessment (PA) / Final Assessment (FA):</t>
  </si>
  <si>
    <t>1.</t>
  </si>
  <si>
    <t>Project Description:</t>
  </si>
  <si>
    <t>2. Credit Summary</t>
  </si>
  <si>
    <t>____ Submission:</t>
  </si>
  <si>
    <t>Final Submission</t>
  </si>
  <si>
    <t>MAN / SA / MWA/ EU/ WU/ IEQ/ IA  *</t>
  </si>
  <si>
    <t>* Please delete as appropriate</t>
  </si>
  <si>
    <r>
      <t xml:space="preserve">Submission Schedule: </t>
    </r>
    <r>
      <rPr>
        <b/>
        <i/>
        <sz val="12"/>
        <color theme="1"/>
        <rFont val="Calibri"/>
        <family val="2"/>
        <scheme val="minor"/>
      </rPr>
      <t xml:space="preserve"> (applicable to Comprehensive Scheme B only)</t>
    </r>
  </si>
  <si>
    <r>
      <t>1</t>
    </r>
    <r>
      <rPr>
        <b/>
        <vertAlign val="superscript"/>
        <sz val="12"/>
        <color theme="1"/>
        <rFont val="Calibri"/>
        <family val="2"/>
        <scheme val="minor"/>
      </rPr>
      <t>st</t>
    </r>
    <r>
      <rPr>
        <b/>
        <sz val="12"/>
        <color theme="1"/>
        <rFont val="Calibri"/>
        <family val="2"/>
        <scheme val="minor"/>
      </rPr>
      <t xml:space="preserve"> Submission: </t>
    </r>
  </si>
  <si>
    <r>
      <t>2</t>
    </r>
    <r>
      <rPr>
        <b/>
        <vertAlign val="superscript"/>
        <sz val="12"/>
        <color theme="1"/>
        <rFont val="Calibri"/>
        <family val="2"/>
        <scheme val="minor"/>
      </rPr>
      <t>nd</t>
    </r>
    <r>
      <rPr>
        <b/>
        <sz val="12"/>
        <color theme="1"/>
        <rFont val="Calibri"/>
        <family val="2"/>
        <scheme val="minor"/>
      </rPr>
      <t xml:space="preserve"> Submission:</t>
    </r>
  </si>
  <si>
    <t>BEAM Plus Existing Buildings (Version 2.0) Credit Summary
Comprehensive Scheme</t>
  </si>
  <si>
    <t>Comprehensive Scheme A / B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</si>
</sst>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_ "/>
    <numFmt numFmtId="165" formatCode="0.0_ "/>
    <numFmt numFmtId="166" formatCode="0.0%"/>
    <numFmt numFmtId="167" formatCode="0."/>
  </numFmts>
  <fonts count="27">
    <font>
      <sz val="11"/>
      <color theme="1"/>
      <name val="Calibri"/>
      <family val="2"/>
      <charset val="136"/>
      <scheme val="minor"/>
    </font>
    <font>
      <sz val="9"/>
      <name val="Calibri"/>
      <family val="2"/>
      <charset val="136"/>
      <scheme val="minor"/>
    </font>
    <font>
      <b/>
      <sz val="10"/>
      <color theme="1"/>
      <name val="Arial"/>
      <family val="2"/>
    </font>
    <font>
      <sz val="10"/>
      <color theme="1"/>
      <name val="Arial"/>
      <family val="2"/>
    </font>
    <font>
      <b/>
      <sz val="10"/>
      <name val="Arial"/>
      <family val="2"/>
    </font>
    <font>
      <sz val="10"/>
      <name val="Arial"/>
      <family val="2"/>
    </font>
    <font>
      <sz val="9"/>
      <name val="Arial"/>
      <family val="2"/>
    </font>
    <font>
      <b/>
      <u/>
      <sz val="10"/>
      <name val="Arial"/>
      <family val="2"/>
    </font>
    <font>
      <sz val="11"/>
      <name val="Calibri"/>
      <family val="2"/>
      <charset val="136"/>
      <scheme val="minor"/>
    </font>
    <font>
      <b/>
      <sz val="9"/>
      <name val="Arial"/>
      <family val="2"/>
    </font>
    <font>
      <vertAlign val="superscript"/>
      <sz val="9"/>
      <name val="Arial"/>
      <family val="2"/>
    </font>
    <font>
      <b/>
      <i/>
      <sz val="9"/>
      <name val="Arial"/>
      <family val="2"/>
    </font>
    <font>
      <b/>
      <sz val="8"/>
      <name val="Arial"/>
      <family val="2"/>
    </font>
    <font>
      <b/>
      <sz val="9"/>
      <color theme="1"/>
      <name val="Arial"/>
      <family val="2"/>
    </font>
    <font>
      <sz val="8"/>
      <color rgb="FF000000"/>
      <name val="Tahoma"/>
      <family val="2"/>
    </font>
    <font>
      <b/>
      <sz val="14"/>
      <name val="Calibri"/>
      <family val="2"/>
      <scheme val="minor"/>
    </font>
    <font>
      <b/>
      <sz val="11"/>
      <name val="Calibri"/>
      <family val="2"/>
      <scheme val="minor"/>
    </font>
    <font>
      <sz val="11"/>
      <name val="Calibri"/>
      <family val="2"/>
      <scheme val="minor"/>
    </font>
    <font>
      <sz val="11"/>
      <color theme="1"/>
      <name val="Calibri"/>
      <family val="2"/>
      <scheme val="minor"/>
    </font>
    <font>
      <b/>
      <sz val="11"/>
      <color theme="1"/>
      <name val="Calibri"/>
      <family val="2"/>
      <scheme val="minor"/>
    </font>
    <font>
      <b/>
      <sz val="12"/>
      <name val="Calibri"/>
      <family val="2"/>
      <scheme val="minor"/>
    </font>
    <font>
      <sz val="12"/>
      <name val="Calibri"/>
      <family val="2"/>
      <scheme val="minor"/>
    </font>
    <font>
      <sz val="12"/>
      <color theme="1"/>
      <name val="Calibri"/>
      <family val="2"/>
      <scheme val="minor"/>
    </font>
    <font>
      <b/>
      <sz val="12"/>
      <color theme="1"/>
      <name val="Calibri"/>
      <family val="2"/>
      <scheme val="minor"/>
    </font>
    <font>
      <b/>
      <i/>
      <sz val="12"/>
      <color theme="1"/>
      <name val="Calibri"/>
      <family val="2"/>
      <scheme val="minor"/>
    </font>
    <font>
      <b/>
      <vertAlign val="superscript"/>
      <sz val="12"/>
      <color theme="1"/>
      <name val="Calibri"/>
      <family val="2"/>
      <scheme val="minor"/>
    </font>
    <font>
      <i/>
      <sz val="12"/>
      <color theme="1"/>
      <name val="Calibri"/>
      <family val="2"/>
      <scheme val="minor"/>
    </font>
  </fonts>
  <fills count="6">
    <fill>
      <patternFill patternType="none"/>
    </fill>
    <fill>
      <patternFill patternType="gray125"/>
    </fill>
    <fill>
      <patternFill patternType="solid">
        <fgColor rgb="FFCCCCCC"/>
        <bgColor indexed="64"/>
      </patternFill>
    </fill>
    <fill>
      <patternFill patternType="solid">
        <fgColor rgb="FFD9D9D9"/>
        <bgColor indexed="64"/>
      </patternFill>
    </fill>
    <fill>
      <patternFill patternType="solid">
        <fgColor rgb="FFFFFF00"/>
        <bgColor indexed="64"/>
      </patternFill>
    </fill>
    <fill>
      <patternFill patternType="solid">
        <fgColor theme="0" tint="-0.14999847407452621"/>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9" fontId="5" fillId="0" borderId="0" applyFont="0" applyFill="0" applyBorder="0" applyAlignment="0" applyProtection="0"/>
  </cellStyleXfs>
  <cellXfs count="132">
    <xf numFmtId="0" fontId="0" fillId="0" borderId="0" xfId="0">
      <alignment vertical="center"/>
    </xf>
    <xf numFmtId="0" fontId="4" fillId="0" borderId="0" xfId="0" applyFont="1" applyBorder="1" applyAlignment="1"/>
    <xf numFmtId="0" fontId="5" fillId="0" borderId="0" xfId="0" applyFont="1" applyFill="1" applyAlignment="1">
      <alignment horizontal="left" vertical="top" wrapText="1"/>
    </xf>
    <xf numFmtId="0" fontId="5" fillId="0" borderId="0" xfId="0" applyFont="1" applyAlignment="1">
      <alignment horizontal="left" vertical="top" wrapText="1"/>
    </xf>
    <xf numFmtId="0" fontId="5" fillId="0" borderId="1" xfId="0" applyFont="1" applyBorder="1" applyAlignment="1">
      <alignment horizontal="center" vertical="center" wrapText="1"/>
    </xf>
    <xf numFmtId="0" fontId="4" fillId="3" borderId="5" xfId="0" applyFont="1" applyFill="1" applyBorder="1" applyAlignment="1">
      <alignment horizontal="center" vertical="center" wrapText="1"/>
    </xf>
    <xf numFmtId="0" fontId="5" fillId="0" borderId="0" xfId="0" applyFont="1" applyAlignment="1"/>
    <xf numFmtId="0" fontId="3" fillId="0" borderId="0" xfId="0" applyFont="1">
      <alignment vertical="center"/>
    </xf>
    <xf numFmtId="0" fontId="7" fillId="0" borderId="0" xfId="0" applyFont="1" applyAlignment="1"/>
    <xf numFmtId="0" fontId="2" fillId="5" borderId="1" xfId="0" applyFont="1" applyFill="1" applyBorder="1" applyAlignment="1">
      <alignment horizontal="center" vertical="top" wrapText="1"/>
    </xf>
    <xf numFmtId="0" fontId="3" fillId="0" borderId="1" xfId="0" applyFont="1" applyBorder="1" applyAlignment="1">
      <alignment horizontal="center" vertical="center" wrapText="1"/>
    </xf>
    <xf numFmtId="166" fontId="3" fillId="0" borderId="1" xfId="0" applyNumberFormat="1" applyFont="1" applyBorder="1" applyAlignment="1">
      <alignment horizontal="center" vertical="center"/>
    </xf>
    <xf numFmtId="9" fontId="3" fillId="0" borderId="1" xfId="0" applyNumberFormat="1" applyFont="1" applyBorder="1" applyAlignment="1">
      <alignment horizontal="center" vertical="center" wrapText="1"/>
    </xf>
    <xf numFmtId="165" fontId="3" fillId="0" borderId="1" xfId="0" applyNumberFormat="1" applyFont="1" applyBorder="1" applyAlignment="1">
      <alignment horizontal="center" vertical="center"/>
    </xf>
    <xf numFmtId="0" fontId="3" fillId="0" borderId="1" xfId="0" applyFont="1" applyBorder="1" applyAlignment="1">
      <alignment horizontal="center" vertical="center"/>
    </xf>
    <xf numFmtId="165" fontId="2"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2" fillId="5" borderId="2" xfId="0" applyFont="1" applyFill="1" applyBorder="1" applyAlignment="1">
      <alignment horizontal="center" vertical="top" wrapText="1"/>
    </xf>
    <xf numFmtId="0" fontId="3" fillId="0" borderId="2" xfId="0" applyFont="1" applyBorder="1" applyAlignment="1">
      <alignment horizontal="center" vertical="center" wrapText="1"/>
    </xf>
    <xf numFmtId="0" fontId="8" fillId="0" borderId="0" xfId="0" applyFont="1" applyBorder="1" applyAlignment="1">
      <alignment horizontal="left"/>
    </xf>
    <xf numFmtId="0" fontId="8" fillId="0" borderId="0" xfId="0" applyFont="1" applyBorder="1" applyAlignment="1"/>
    <xf numFmtId="0" fontId="8" fillId="0" borderId="0" xfId="0" applyFont="1" applyAlignment="1">
      <alignment horizontal="left" vertical="top" wrapText="1"/>
    </xf>
    <xf numFmtId="0" fontId="8" fillId="0" borderId="0" xfId="0" applyFont="1" applyAlignment="1"/>
    <xf numFmtId="0" fontId="9" fillId="0" borderId="1" xfId="0" applyFont="1" applyBorder="1" applyAlignment="1">
      <alignment horizontal="center" vertical="top" wrapText="1"/>
    </xf>
    <xf numFmtId="0" fontId="8" fillId="0" borderId="0" xfId="0" applyFont="1" applyAlignment="1">
      <alignment vertical="top"/>
    </xf>
    <xf numFmtId="0" fontId="4" fillId="2" borderId="1" xfId="0" applyFont="1" applyFill="1" applyBorder="1" applyAlignment="1">
      <alignment horizontal="center" vertical="top" wrapText="1"/>
    </xf>
    <xf numFmtId="0" fontId="6" fillId="0" borderId="1" xfId="0" applyFont="1" applyBorder="1" applyAlignment="1">
      <alignment horizontal="justify" vertical="top" wrapText="1"/>
    </xf>
    <xf numFmtId="0" fontId="9" fillId="0" borderId="1" xfId="0" applyFont="1" applyBorder="1" applyAlignment="1">
      <alignment horizontal="justify" vertical="top" wrapText="1"/>
    </xf>
    <xf numFmtId="0" fontId="6" fillId="0" borderId="1" xfId="0" applyFont="1" applyBorder="1" applyAlignment="1">
      <alignment horizontal="left" vertical="top" wrapText="1"/>
    </xf>
    <xf numFmtId="0" fontId="6" fillId="0" borderId="1" xfId="0" applyFont="1" applyBorder="1" applyAlignment="1">
      <alignment horizontal="center" vertical="top" wrapText="1"/>
    </xf>
    <xf numFmtId="0" fontId="4" fillId="0" borderId="1" xfId="0" applyFont="1" applyBorder="1" applyAlignment="1">
      <alignment horizontal="justify" vertical="top" wrapText="1"/>
    </xf>
    <xf numFmtId="0" fontId="4" fillId="2" borderId="1" xfId="0" applyFont="1" applyFill="1" applyBorder="1" applyAlignment="1">
      <alignment horizontal="justify" vertical="top" wrapText="1"/>
    </xf>
    <xf numFmtId="0" fontId="8" fillId="0" borderId="0" xfId="0" applyFont="1" applyAlignment="1">
      <alignment horizontal="left" vertical="top"/>
    </xf>
    <xf numFmtId="0" fontId="6" fillId="0" borderId="0" xfId="0" applyFont="1" applyBorder="1" applyAlignment="1">
      <alignment horizontal="center" vertical="top" wrapText="1"/>
    </xf>
    <xf numFmtId="0" fontId="9" fillId="0" borderId="1" xfId="0" applyFont="1" applyBorder="1" applyAlignment="1">
      <alignment horizontal="left" vertical="top" wrapText="1"/>
    </xf>
    <xf numFmtId="0" fontId="6" fillId="0" borderId="1" xfId="0" applyFont="1" applyFill="1" applyBorder="1" applyAlignment="1">
      <alignment horizontal="center" vertical="top" wrapText="1"/>
    </xf>
    <xf numFmtId="0" fontId="6" fillId="0" borderId="1" xfId="0" applyFont="1" applyBorder="1" applyAlignment="1">
      <alignment horizontal="center" vertical="top"/>
    </xf>
    <xf numFmtId="0" fontId="6" fillId="0" borderId="1" xfId="0" applyFont="1" applyBorder="1" applyAlignment="1">
      <alignment vertical="top" wrapText="1"/>
    </xf>
    <xf numFmtId="0" fontId="9" fillId="0" borderId="1" xfId="0" applyFont="1" applyBorder="1" applyAlignment="1">
      <alignment horizontal="center" vertical="top"/>
    </xf>
    <xf numFmtId="0" fontId="6" fillId="0" borderId="0" xfId="0" applyFont="1" applyAlignment="1">
      <alignment vertical="top"/>
    </xf>
    <xf numFmtId="0" fontId="6" fillId="0" borderId="0" xfId="0" applyFont="1" applyAlignment="1">
      <alignment horizontal="left" vertical="top"/>
    </xf>
    <xf numFmtId="0" fontId="6" fillId="0" borderId="0" xfId="0" applyFont="1" applyBorder="1" applyAlignment="1">
      <alignment vertical="top" wrapText="1"/>
    </xf>
    <xf numFmtId="0" fontId="6" fillId="0" borderId="0" xfId="0" applyFont="1" applyAlignment="1">
      <alignment horizontal="center" vertical="top" wrapText="1"/>
    </xf>
    <xf numFmtId="0" fontId="12" fillId="2" borderId="1" xfId="0" applyFont="1" applyFill="1" applyBorder="1" applyAlignment="1">
      <alignment horizontal="center" vertical="top" wrapText="1"/>
    </xf>
    <xf numFmtId="0" fontId="6" fillId="0" borderId="2" xfId="0" applyFont="1" applyBorder="1" applyAlignment="1">
      <alignment horizontal="center" vertical="top" wrapText="1"/>
    </xf>
    <xf numFmtId="0" fontId="0" fillId="0" borderId="0" xfId="0" applyFont="1" applyAlignment="1">
      <alignment vertical="top"/>
    </xf>
    <xf numFmtId="164" fontId="0" fillId="0" borderId="0" xfId="0" applyNumberFormat="1" applyFont="1" applyAlignment="1">
      <alignment vertical="top"/>
    </xf>
    <xf numFmtId="0" fontId="6" fillId="0" borderId="1" xfId="0" applyFont="1" applyBorder="1" applyAlignment="1">
      <alignment horizontal="center" vertical="top" wrapText="1"/>
    </xf>
    <xf numFmtId="0" fontId="6" fillId="0" borderId="4" xfId="0" applyFont="1" applyBorder="1" applyAlignment="1">
      <alignment horizontal="left" vertical="top" wrapText="1"/>
    </xf>
    <xf numFmtId="0" fontId="6" fillId="0" borderId="2" xfId="0" applyFont="1" applyBorder="1" applyAlignment="1">
      <alignment horizontal="right" vertical="top" wrapText="1"/>
    </xf>
    <xf numFmtId="0" fontId="16" fillId="0" borderId="0" xfId="0" applyFont="1" applyBorder="1" applyAlignment="1"/>
    <xf numFmtId="0" fontId="17" fillId="0" borderId="0" xfId="0" applyFont="1" applyBorder="1" applyAlignment="1">
      <alignment horizontal="left"/>
    </xf>
    <xf numFmtId="0" fontId="17" fillId="0" borderId="0" xfId="0" applyFont="1" applyBorder="1" applyAlignment="1"/>
    <xf numFmtId="0" fontId="18" fillId="0" borderId="0" xfId="0" applyFont="1">
      <alignment vertical="center"/>
    </xf>
    <xf numFmtId="0" fontId="19" fillId="0" borderId="0" xfId="0" applyFont="1" applyFill="1" applyAlignment="1">
      <alignment vertical="center"/>
    </xf>
    <xf numFmtId="0" fontId="18" fillId="0" borderId="0" xfId="0" applyFont="1" applyFill="1" applyAlignment="1">
      <alignment vertical="center"/>
    </xf>
    <xf numFmtId="0" fontId="19" fillId="0" borderId="0" xfId="0" applyFont="1" applyFill="1" applyAlignment="1">
      <alignment horizontal="left" vertical="center"/>
    </xf>
    <xf numFmtId="0" fontId="18" fillId="0" borderId="0" xfId="0" applyFont="1" applyFill="1" applyBorder="1" applyAlignment="1">
      <alignment vertical="center"/>
    </xf>
    <xf numFmtId="167" fontId="18" fillId="0" borderId="0" xfId="0" applyNumberFormat="1" applyFont="1" applyFill="1" applyAlignment="1">
      <alignment vertical="center"/>
    </xf>
    <xf numFmtId="0" fontId="18" fillId="0" borderId="0" xfId="0" applyFont="1" applyFill="1" applyAlignment="1">
      <alignment horizontal="right" vertical="center"/>
    </xf>
    <xf numFmtId="0" fontId="20" fillId="0" borderId="0" xfId="0" applyFont="1" applyBorder="1" applyAlignment="1"/>
    <xf numFmtId="0" fontId="21" fillId="0" borderId="0" xfId="0" applyFont="1" applyBorder="1" applyAlignment="1"/>
    <xf numFmtId="0" fontId="22" fillId="0" borderId="0" xfId="0" applyFont="1">
      <alignment vertical="center"/>
    </xf>
    <xf numFmtId="0" fontId="21" fillId="0" borderId="0" xfId="0" applyFont="1" applyAlignment="1">
      <alignment vertical="top"/>
    </xf>
    <xf numFmtId="0" fontId="20" fillId="0" borderId="0" xfId="0" applyFont="1" applyBorder="1" applyAlignment="1">
      <alignment horizontal="left"/>
    </xf>
    <xf numFmtId="0" fontId="20" fillId="0" borderId="0" xfId="0" applyFont="1" applyFill="1" applyBorder="1" applyAlignment="1"/>
    <xf numFmtId="0" fontId="23" fillId="0" borderId="0" xfId="0" applyFont="1">
      <alignment vertical="center"/>
    </xf>
    <xf numFmtId="167" fontId="23" fillId="0" borderId="0" xfId="0" applyNumberFormat="1" applyFont="1" applyFill="1" applyAlignment="1">
      <alignment horizontal="left" vertical="center"/>
    </xf>
    <xf numFmtId="0" fontId="23" fillId="0" borderId="0" xfId="0" applyFont="1" applyFill="1" applyAlignment="1">
      <alignment vertical="center"/>
    </xf>
    <xf numFmtId="0" fontId="22" fillId="0" borderId="0" xfId="0" applyFont="1" applyFill="1" applyAlignment="1">
      <alignment vertical="center"/>
    </xf>
    <xf numFmtId="167" fontId="23" fillId="0" borderId="0" xfId="0" applyNumberFormat="1" applyFont="1" applyFill="1" applyAlignment="1">
      <alignment vertical="center"/>
    </xf>
    <xf numFmtId="0" fontId="21" fillId="0" borderId="0" xfId="0" applyFont="1" applyAlignment="1">
      <alignment horizontal="left" vertical="top"/>
    </xf>
    <xf numFmtId="0" fontId="23" fillId="0" borderId="0" xfId="0" applyFont="1" applyFill="1" applyAlignment="1">
      <alignment horizontal="left" vertical="center"/>
    </xf>
    <xf numFmtId="0" fontId="22" fillId="0" borderId="0" xfId="0" applyFont="1" applyFill="1" applyBorder="1" applyAlignment="1">
      <alignment vertical="center"/>
    </xf>
    <xf numFmtId="0" fontId="22" fillId="0" borderId="0" xfId="0" applyFont="1" applyFill="1" applyAlignment="1">
      <alignment horizontal="left" vertical="center"/>
    </xf>
    <xf numFmtId="0" fontId="26" fillId="0" borderId="0" xfId="0" applyFont="1" applyFill="1" applyAlignment="1">
      <alignment vertical="center"/>
    </xf>
    <xf numFmtId="167" fontId="22" fillId="0" borderId="0" xfId="0" applyNumberFormat="1" applyFont="1" applyFill="1" applyAlignment="1">
      <alignment vertical="center"/>
    </xf>
    <xf numFmtId="49" fontId="23" fillId="0" borderId="0" xfId="0" applyNumberFormat="1" applyFont="1" applyAlignment="1">
      <alignment horizontal="left" vertical="center"/>
    </xf>
    <xf numFmtId="0" fontId="15" fillId="0" borderId="0" xfId="0" applyFont="1" applyBorder="1" applyAlignment="1">
      <alignment horizontal="center" vertical="center" wrapText="1"/>
    </xf>
    <xf numFmtId="0" fontId="15" fillId="0" borderId="0" xfId="0" applyFont="1" applyBorder="1" applyAlignment="1">
      <alignment horizontal="center" vertical="center"/>
    </xf>
    <xf numFmtId="0" fontId="22" fillId="0" borderId="7" xfId="0" applyFont="1" applyBorder="1" applyAlignment="1">
      <alignment horizontal="center" vertical="center"/>
    </xf>
    <xf numFmtId="0" fontId="22" fillId="0" borderId="8" xfId="0" applyFont="1" applyBorder="1" applyAlignment="1">
      <alignment horizontal="center" vertical="center"/>
    </xf>
    <xf numFmtId="0" fontId="22" fillId="0" borderId="9" xfId="0" applyFont="1" applyBorder="1" applyAlignment="1">
      <alignment horizontal="center" vertical="center"/>
    </xf>
    <xf numFmtId="0" fontId="22" fillId="0" borderId="10" xfId="0" applyFont="1" applyBorder="1" applyAlignment="1">
      <alignment horizontal="center" vertical="center"/>
    </xf>
    <xf numFmtId="0" fontId="22" fillId="0" borderId="0" xfId="0" applyFont="1" applyBorder="1" applyAlignment="1">
      <alignment horizontal="center" vertical="center"/>
    </xf>
    <xf numFmtId="0" fontId="22" fillId="0" borderId="11" xfId="0" applyFont="1" applyBorder="1" applyAlignment="1">
      <alignment horizontal="center" vertical="center"/>
    </xf>
    <xf numFmtId="0" fontId="22" fillId="0" borderId="12" xfId="0" applyFont="1" applyBorder="1" applyAlignment="1">
      <alignment horizontal="center" vertical="center"/>
    </xf>
    <xf numFmtId="0" fontId="22" fillId="0" borderId="13" xfId="0" applyFont="1" applyBorder="1" applyAlignment="1">
      <alignment horizontal="center" vertical="center"/>
    </xf>
    <xf numFmtId="0" fontId="22" fillId="0" borderId="14" xfId="0" applyFont="1" applyBorder="1" applyAlignment="1">
      <alignment horizontal="center" vertical="center"/>
    </xf>
    <xf numFmtId="0" fontId="26" fillId="0" borderId="0" xfId="0" applyFont="1" applyFill="1" applyAlignment="1">
      <alignment horizontal="right" vertical="center"/>
    </xf>
    <xf numFmtId="0" fontId="13" fillId="0" borderId="2" xfId="0" applyFont="1" applyBorder="1" applyAlignment="1">
      <alignment horizontal="right" vertical="top" wrapText="1"/>
    </xf>
    <xf numFmtId="0" fontId="13" fillId="0" borderId="3" xfId="0" applyFont="1" applyBorder="1" applyAlignment="1">
      <alignment horizontal="right" vertical="top" wrapText="1"/>
    </xf>
    <xf numFmtId="0" fontId="13" fillId="0" borderId="4" xfId="0" applyFont="1" applyBorder="1" applyAlignment="1">
      <alignment horizontal="right" vertical="top" wrapText="1"/>
    </xf>
    <xf numFmtId="0" fontId="13" fillId="0" borderId="2" xfId="0" applyFont="1" applyBorder="1" applyAlignment="1">
      <alignment horizontal="center" vertical="top" wrapText="1"/>
    </xf>
    <xf numFmtId="0" fontId="13" fillId="0" borderId="3" xfId="0" applyFont="1" applyBorder="1" applyAlignment="1">
      <alignment horizontal="center" vertical="top" wrapText="1"/>
    </xf>
    <xf numFmtId="0" fontId="13" fillId="0" borderId="4" xfId="0" applyFont="1" applyBorder="1" applyAlignment="1">
      <alignment horizontal="center" vertical="top" wrapText="1"/>
    </xf>
    <xf numFmtId="0" fontId="13" fillId="0" borderId="2" xfId="0" quotePrefix="1" applyFont="1" applyBorder="1" applyAlignment="1">
      <alignment horizontal="right" vertical="top" wrapText="1"/>
    </xf>
    <xf numFmtId="0" fontId="13" fillId="0" borderId="3" xfId="0" quotePrefix="1" applyFont="1" applyBorder="1" applyAlignment="1">
      <alignment horizontal="right" vertical="top" wrapText="1"/>
    </xf>
    <xf numFmtId="0" fontId="13" fillId="0" borderId="4" xfId="0" quotePrefix="1" applyFont="1" applyBorder="1" applyAlignment="1">
      <alignment horizontal="right" vertical="top" wrapText="1"/>
    </xf>
    <xf numFmtId="10" fontId="13" fillId="0" borderId="2" xfId="0" applyNumberFormat="1" applyFont="1" applyBorder="1" applyAlignment="1">
      <alignment horizontal="center" vertical="top" wrapText="1"/>
    </xf>
    <xf numFmtId="10" fontId="13" fillId="0" borderId="3" xfId="0" applyNumberFormat="1" applyFont="1" applyBorder="1" applyAlignment="1">
      <alignment horizontal="center" vertical="top" wrapText="1"/>
    </xf>
    <xf numFmtId="10" fontId="13" fillId="0" borderId="4" xfId="0" applyNumberFormat="1" applyFont="1" applyBorder="1" applyAlignment="1">
      <alignment horizontal="center" vertical="top" wrapText="1"/>
    </xf>
    <xf numFmtId="0" fontId="6" fillId="0" borderId="1" xfId="0" applyFont="1" applyBorder="1" applyAlignment="1">
      <alignment horizontal="center" vertical="top" wrapText="1"/>
    </xf>
    <xf numFmtId="0" fontId="4" fillId="2" borderId="2" xfId="0" applyFont="1" applyFill="1" applyBorder="1" applyAlignment="1">
      <alignment horizontal="center" vertical="top" wrapText="1"/>
    </xf>
    <xf numFmtId="0" fontId="4" fillId="2" borderId="4" xfId="0" applyFont="1" applyFill="1" applyBorder="1" applyAlignment="1">
      <alignment horizontal="center" vertical="top" wrapText="1"/>
    </xf>
    <xf numFmtId="0" fontId="6" fillId="0" borderId="2" xfId="0" applyFont="1" applyBorder="1" applyAlignment="1">
      <alignment horizontal="center" vertical="top" wrapText="1"/>
    </xf>
    <xf numFmtId="0" fontId="6" fillId="0" borderId="4" xfId="0" applyFont="1" applyBorder="1" applyAlignment="1">
      <alignment horizontal="center" vertical="top" wrapText="1"/>
    </xf>
    <xf numFmtId="0" fontId="6" fillId="0" borderId="1" xfId="0" applyFont="1" applyBorder="1" applyAlignment="1">
      <alignment horizontal="left" vertical="top" wrapText="1"/>
    </xf>
    <xf numFmtId="0" fontId="9" fillId="0" borderId="1" xfId="0" applyFont="1" applyBorder="1" applyAlignment="1">
      <alignment horizontal="left" vertical="top" wrapText="1"/>
    </xf>
    <xf numFmtId="0" fontId="9" fillId="0" borderId="1" xfId="0" applyFont="1" applyBorder="1" applyAlignment="1">
      <alignment horizontal="justify" vertical="top" wrapText="1"/>
    </xf>
    <xf numFmtId="0" fontId="6" fillId="0" borderId="5" xfId="0" applyFont="1" applyBorder="1" applyAlignment="1">
      <alignment horizontal="left" vertical="top" wrapText="1"/>
    </xf>
    <xf numFmtId="0" fontId="6" fillId="0" borderId="6" xfId="0" applyFont="1" applyBorder="1" applyAlignment="1">
      <alignment horizontal="left" vertical="top" wrapText="1"/>
    </xf>
    <xf numFmtId="0" fontId="4" fillId="2" borderId="2" xfId="0" applyFont="1" applyFill="1" applyBorder="1" applyAlignment="1">
      <alignment horizontal="left" vertical="top" wrapText="1"/>
    </xf>
    <xf numFmtId="0" fontId="4" fillId="2" borderId="3" xfId="0" applyFont="1" applyFill="1" applyBorder="1" applyAlignment="1">
      <alignment horizontal="left" vertical="top" wrapText="1"/>
    </xf>
    <xf numFmtId="0" fontId="4" fillId="2" borderId="4" xfId="0" applyFont="1" applyFill="1" applyBorder="1" applyAlignment="1">
      <alignment horizontal="left" vertical="top" wrapText="1"/>
    </xf>
    <xf numFmtId="0" fontId="9" fillId="2" borderId="2" xfId="0" applyFont="1" applyFill="1" applyBorder="1" applyAlignment="1">
      <alignment horizontal="left" vertical="top" wrapText="1"/>
    </xf>
    <xf numFmtId="0" fontId="9" fillId="2" borderId="3" xfId="0" applyFont="1" applyFill="1" applyBorder="1" applyAlignment="1">
      <alignment horizontal="left" vertical="top" wrapText="1"/>
    </xf>
    <xf numFmtId="0" fontId="9" fillId="2" borderId="4" xfId="0" applyFont="1" applyFill="1" applyBorder="1" applyAlignment="1">
      <alignment horizontal="left" vertical="top" wrapText="1"/>
    </xf>
    <xf numFmtId="0" fontId="6" fillId="0" borderId="5" xfId="0" applyFont="1" applyBorder="1" applyAlignment="1">
      <alignment horizontal="center" vertical="top" wrapText="1"/>
    </xf>
    <xf numFmtId="0" fontId="6" fillId="0" borderId="6" xfId="0" applyFont="1" applyBorder="1" applyAlignment="1">
      <alignment horizontal="center" vertical="top" wrapText="1"/>
    </xf>
    <xf numFmtId="0" fontId="6" fillId="0" borderId="5" xfId="0" applyFont="1" applyBorder="1" applyAlignment="1">
      <alignment horizontal="center" vertical="top"/>
    </xf>
    <xf numFmtId="0" fontId="6" fillId="0" borderId="6" xfId="0" applyFont="1" applyBorder="1" applyAlignment="1">
      <alignment horizontal="center" vertical="top"/>
    </xf>
    <xf numFmtId="0" fontId="9" fillId="0" borderId="2" xfId="0" applyFont="1" applyBorder="1" applyAlignment="1">
      <alignment horizontal="center" vertical="top" wrapText="1"/>
    </xf>
    <xf numFmtId="0" fontId="9" fillId="0" borderId="4" xfId="0" applyFont="1" applyBorder="1" applyAlignment="1">
      <alignment horizontal="center" vertical="top" wrapText="1"/>
    </xf>
    <xf numFmtId="0" fontId="2" fillId="4" borderId="2" xfId="0" applyFont="1" applyFill="1" applyBorder="1" applyAlignment="1">
      <alignment horizontal="center" vertical="top"/>
    </xf>
    <xf numFmtId="0" fontId="2" fillId="4" borderId="4" xfId="0" applyFont="1" applyFill="1" applyBorder="1" applyAlignment="1">
      <alignment horizontal="center" vertical="top"/>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2" xfId="0" applyFont="1" applyBorder="1" applyAlignment="1">
      <alignment horizontal="right" vertical="top" wrapText="1"/>
    </xf>
    <xf numFmtId="0" fontId="2" fillId="0" borderId="3" xfId="0" applyFont="1" applyBorder="1" applyAlignment="1">
      <alignment horizontal="right" vertical="top" wrapText="1"/>
    </xf>
    <xf numFmtId="0" fontId="2" fillId="0" borderId="4" xfId="0" applyFont="1" applyBorder="1" applyAlignment="1">
      <alignment horizontal="right" vertical="top" wrapText="1"/>
    </xf>
  </cellXfs>
  <cellStyles count="2">
    <cellStyle name="Normal" xfId="0" builtinId="0"/>
    <cellStyle name="Percent 2" xfId="1" xr:uid="{00000000-0005-0000-0000-000001000000}"/>
  </cellStyles>
  <dxfs count="1">
    <dxf>
      <fill>
        <patternFill>
          <bgColor indexed="4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180975</xdr:colOff>
          <xdr:row>20</xdr:row>
          <xdr:rowOff>257175</xdr:rowOff>
        </xdr:from>
        <xdr:to>
          <xdr:col>1</xdr:col>
          <xdr:colOff>533400</xdr:colOff>
          <xdr:row>22</xdr:row>
          <xdr:rowOff>95250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21</xdr:row>
          <xdr:rowOff>238125</xdr:rowOff>
        </xdr:from>
        <xdr:to>
          <xdr:col>1</xdr:col>
          <xdr:colOff>533400</xdr:colOff>
          <xdr:row>23</xdr:row>
          <xdr:rowOff>76200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22</xdr:row>
          <xdr:rowOff>238125</xdr:rowOff>
        </xdr:from>
        <xdr:to>
          <xdr:col>1</xdr:col>
          <xdr:colOff>533400</xdr:colOff>
          <xdr:row>24</xdr:row>
          <xdr:rowOff>76200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23</xdr:row>
          <xdr:rowOff>228600</xdr:rowOff>
        </xdr:from>
        <xdr:to>
          <xdr:col>1</xdr:col>
          <xdr:colOff>533400</xdr:colOff>
          <xdr:row>25</xdr:row>
          <xdr:rowOff>66675</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30"/>
  <sheetViews>
    <sheetView tabSelected="1" view="pageBreakPreview" zoomScaleNormal="100" zoomScaleSheetLayoutView="100" workbookViewId="0">
      <selection activeCell="I6" sqref="I6"/>
    </sheetView>
  </sheetViews>
  <sheetFormatPr defaultRowHeight="15"/>
  <cols>
    <col min="1" max="1" width="3.42578125" style="24" customWidth="1"/>
    <col min="2" max="2" width="9.140625" style="32"/>
    <col min="3" max="3" width="25" style="24" customWidth="1"/>
    <col min="4" max="13" width="9.140625" style="24"/>
    <col min="14" max="14" width="2.42578125" style="24" customWidth="1"/>
    <col min="15" max="16384" width="9.140625" style="24"/>
  </cols>
  <sheetData>
    <row r="1" spans="1:14" ht="20.25" customHeight="1">
      <c r="A1" s="78" t="s">
        <v>357</v>
      </c>
      <c r="B1" s="79"/>
      <c r="C1" s="79"/>
      <c r="D1" s="79"/>
      <c r="E1" s="79"/>
      <c r="F1" s="79"/>
      <c r="G1" s="79"/>
      <c r="H1" s="79"/>
      <c r="I1" s="79"/>
      <c r="J1" s="79"/>
      <c r="K1" s="79"/>
      <c r="L1" s="79"/>
      <c r="M1" s="79"/>
      <c r="N1" s="79"/>
    </row>
    <row r="2" spans="1:14" ht="20.25" customHeight="1">
      <c r="A2" s="79"/>
      <c r="B2" s="79"/>
      <c r="C2" s="79"/>
      <c r="D2" s="79"/>
      <c r="E2" s="79"/>
      <c r="F2" s="79"/>
      <c r="G2" s="79"/>
      <c r="H2" s="79"/>
      <c r="I2" s="79"/>
      <c r="J2" s="79"/>
      <c r="K2" s="79"/>
      <c r="L2" s="79"/>
      <c r="M2" s="79"/>
      <c r="N2" s="79"/>
    </row>
    <row r="3" spans="1:14" ht="6.75" customHeight="1">
      <c r="A3" s="50"/>
      <c r="B3" s="51"/>
      <c r="C3" s="52"/>
      <c r="D3" s="52"/>
      <c r="E3" s="52"/>
      <c r="F3" s="52"/>
      <c r="G3" s="52"/>
      <c r="H3" s="52"/>
      <c r="I3" s="53"/>
      <c r="J3" s="53"/>
      <c r="K3" s="53"/>
      <c r="L3" s="53"/>
      <c r="M3" s="53"/>
      <c r="N3" s="53"/>
    </row>
    <row r="4" spans="1:14" s="63" customFormat="1" ht="20.25" customHeight="1">
      <c r="A4" s="60" t="s">
        <v>345</v>
      </c>
      <c r="B4" s="60"/>
      <c r="C4" s="61"/>
      <c r="D4" s="61"/>
      <c r="E4" s="61"/>
      <c r="F4" s="61"/>
      <c r="G4" s="61"/>
      <c r="H4" s="61"/>
      <c r="I4" s="62"/>
      <c r="J4" s="62"/>
      <c r="K4" s="62"/>
      <c r="L4" s="62"/>
      <c r="M4" s="62"/>
      <c r="N4" s="62"/>
    </row>
    <row r="5" spans="1:14" s="63" customFormat="1" ht="20.25" customHeight="1">
      <c r="A5" s="60" t="s">
        <v>208</v>
      </c>
      <c r="B5" s="64"/>
      <c r="C5" s="60"/>
      <c r="D5" s="61"/>
      <c r="E5" s="61"/>
      <c r="F5" s="61"/>
      <c r="G5" s="61"/>
      <c r="H5" s="61"/>
      <c r="I5" s="62"/>
      <c r="J5" s="62"/>
      <c r="K5" s="62"/>
      <c r="L5" s="62"/>
      <c r="M5" s="62"/>
      <c r="N5" s="62"/>
    </row>
    <row r="6" spans="1:14" s="63" customFormat="1" ht="20.25" customHeight="1">
      <c r="A6" s="60" t="s">
        <v>358</v>
      </c>
      <c r="B6" s="64"/>
      <c r="C6" s="60"/>
      <c r="D6" s="61"/>
      <c r="E6" s="61"/>
      <c r="F6" s="61"/>
      <c r="G6" s="61"/>
      <c r="H6" s="61"/>
      <c r="I6" s="62"/>
      <c r="J6" s="62"/>
      <c r="K6" s="62"/>
      <c r="L6" s="62"/>
      <c r="M6" s="62"/>
      <c r="N6" s="62"/>
    </row>
    <row r="7" spans="1:14" s="63" customFormat="1" ht="20.25" customHeight="1">
      <c r="A7" s="65" t="s">
        <v>346</v>
      </c>
      <c r="B7" s="62"/>
      <c r="C7" s="62"/>
      <c r="D7" s="62"/>
      <c r="E7" s="62"/>
      <c r="F7" s="62"/>
      <c r="G7" s="62"/>
      <c r="H7" s="62"/>
      <c r="I7" s="62"/>
      <c r="J7" s="62"/>
      <c r="K7" s="62"/>
      <c r="L7" s="62"/>
      <c r="M7" s="62"/>
      <c r="N7" s="62"/>
    </row>
    <row r="8" spans="1:14" s="63" customFormat="1" ht="15.75">
      <c r="A8" s="62"/>
      <c r="B8" s="62"/>
      <c r="C8" s="62"/>
      <c r="D8" s="62"/>
      <c r="E8" s="62"/>
      <c r="F8" s="62"/>
      <c r="G8" s="62"/>
      <c r="H8" s="62"/>
      <c r="I8" s="62"/>
      <c r="J8" s="62"/>
      <c r="K8" s="62"/>
      <c r="L8" s="62"/>
      <c r="M8" s="62"/>
      <c r="N8" s="62"/>
    </row>
    <row r="9" spans="1:14" s="63" customFormat="1" ht="21.75" customHeight="1">
      <c r="A9" s="77" t="s">
        <v>347</v>
      </c>
      <c r="B9" s="66" t="s">
        <v>348</v>
      </c>
      <c r="C9" s="62"/>
      <c r="D9" s="62"/>
      <c r="E9" s="62"/>
      <c r="F9" s="62"/>
      <c r="G9" s="62"/>
      <c r="H9" s="62"/>
      <c r="I9" s="62"/>
      <c r="J9" s="62"/>
      <c r="K9" s="62"/>
      <c r="L9" s="62"/>
      <c r="M9" s="62"/>
      <c r="N9" s="62"/>
    </row>
    <row r="10" spans="1:14" s="63" customFormat="1" ht="15.75">
      <c r="A10" s="62"/>
      <c r="B10" s="80"/>
      <c r="C10" s="81"/>
      <c r="D10" s="81"/>
      <c r="E10" s="81"/>
      <c r="F10" s="81"/>
      <c r="G10" s="81"/>
      <c r="H10" s="81"/>
      <c r="I10" s="81"/>
      <c r="J10" s="81"/>
      <c r="K10" s="81"/>
      <c r="L10" s="81"/>
      <c r="M10" s="82"/>
      <c r="N10" s="62"/>
    </row>
    <row r="11" spans="1:14" s="63" customFormat="1" ht="15.75">
      <c r="A11" s="62"/>
      <c r="B11" s="83"/>
      <c r="C11" s="84"/>
      <c r="D11" s="84"/>
      <c r="E11" s="84"/>
      <c r="F11" s="84"/>
      <c r="G11" s="84"/>
      <c r="H11" s="84"/>
      <c r="I11" s="84"/>
      <c r="J11" s="84"/>
      <c r="K11" s="84"/>
      <c r="L11" s="84"/>
      <c r="M11" s="85"/>
      <c r="N11" s="62"/>
    </row>
    <row r="12" spans="1:14" s="63" customFormat="1" ht="15.75">
      <c r="A12" s="62"/>
      <c r="B12" s="83"/>
      <c r="C12" s="84"/>
      <c r="D12" s="84"/>
      <c r="E12" s="84"/>
      <c r="F12" s="84"/>
      <c r="G12" s="84"/>
      <c r="H12" s="84"/>
      <c r="I12" s="84"/>
      <c r="J12" s="84"/>
      <c r="K12" s="84"/>
      <c r="L12" s="84"/>
      <c r="M12" s="85"/>
      <c r="N12" s="62"/>
    </row>
    <row r="13" spans="1:14" s="63" customFormat="1" ht="15.75">
      <c r="A13" s="62"/>
      <c r="B13" s="83"/>
      <c r="C13" s="84"/>
      <c r="D13" s="84"/>
      <c r="E13" s="84"/>
      <c r="F13" s="84"/>
      <c r="G13" s="84"/>
      <c r="H13" s="84"/>
      <c r="I13" s="84"/>
      <c r="J13" s="84"/>
      <c r="K13" s="84"/>
      <c r="L13" s="84"/>
      <c r="M13" s="85"/>
      <c r="N13" s="62"/>
    </row>
    <row r="14" spans="1:14" s="63" customFormat="1" ht="15.75">
      <c r="A14" s="62"/>
      <c r="B14" s="83"/>
      <c r="C14" s="84"/>
      <c r="D14" s="84"/>
      <c r="E14" s="84"/>
      <c r="F14" s="84"/>
      <c r="G14" s="84"/>
      <c r="H14" s="84"/>
      <c r="I14" s="84"/>
      <c r="J14" s="84"/>
      <c r="K14" s="84"/>
      <c r="L14" s="84"/>
      <c r="M14" s="85"/>
      <c r="N14" s="62"/>
    </row>
    <row r="15" spans="1:14" s="63" customFormat="1" ht="15.75">
      <c r="A15" s="62"/>
      <c r="B15" s="83"/>
      <c r="C15" s="84"/>
      <c r="D15" s="84"/>
      <c r="E15" s="84"/>
      <c r="F15" s="84"/>
      <c r="G15" s="84"/>
      <c r="H15" s="84"/>
      <c r="I15" s="84"/>
      <c r="J15" s="84"/>
      <c r="K15" s="84"/>
      <c r="L15" s="84"/>
      <c r="M15" s="85"/>
      <c r="N15" s="62"/>
    </row>
    <row r="16" spans="1:14" s="63" customFormat="1" ht="15.75">
      <c r="A16" s="62"/>
      <c r="B16" s="83"/>
      <c r="C16" s="84"/>
      <c r="D16" s="84"/>
      <c r="E16" s="84"/>
      <c r="F16" s="84"/>
      <c r="G16" s="84"/>
      <c r="H16" s="84"/>
      <c r="I16" s="84"/>
      <c r="J16" s="84"/>
      <c r="K16" s="84"/>
      <c r="L16" s="84"/>
      <c r="M16" s="85"/>
      <c r="N16" s="62"/>
    </row>
    <row r="17" spans="1:14" s="63" customFormat="1" ht="15.75">
      <c r="A17" s="62"/>
      <c r="B17" s="83"/>
      <c r="C17" s="84"/>
      <c r="D17" s="84"/>
      <c r="E17" s="84"/>
      <c r="F17" s="84"/>
      <c r="G17" s="84"/>
      <c r="H17" s="84"/>
      <c r="I17" s="84"/>
      <c r="J17" s="84"/>
      <c r="K17" s="84"/>
      <c r="L17" s="84"/>
      <c r="M17" s="85"/>
      <c r="N17" s="62"/>
    </row>
    <row r="18" spans="1:14" s="63" customFormat="1" ht="15.75">
      <c r="A18" s="62"/>
      <c r="B18" s="83"/>
      <c r="C18" s="84"/>
      <c r="D18" s="84"/>
      <c r="E18" s="84"/>
      <c r="F18" s="84"/>
      <c r="G18" s="84"/>
      <c r="H18" s="84"/>
      <c r="I18" s="84"/>
      <c r="J18" s="84"/>
      <c r="K18" s="84"/>
      <c r="L18" s="84"/>
      <c r="M18" s="85"/>
      <c r="N18" s="62"/>
    </row>
    <row r="19" spans="1:14" s="63" customFormat="1" ht="15.75">
      <c r="A19" s="62"/>
      <c r="B19" s="86"/>
      <c r="C19" s="87"/>
      <c r="D19" s="87"/>
      <c r="E19" s="87"/>
      <c r="F19" s="87"/>
      <c r="G19" s="87"/>
      <c r="H19" s="87"/>
      <c r="I19" s="87"/>
      <c r="J19" s="87"/>
      <c r="K19" s="87"/>
      <c r="L19" s="87"/>
      <c r="M19" s="88"/>
      <c r="N19" s="62"/>
    </row>
    <row r="20" spans="1:14" s="63" customFormat="1" ht="15.75">
      <c r="A20" s="62"/>
      <c r="B20" s="62"/>
      <c r="C20" s="62"/>
      <c r="D20" s="62"/>
      <c r="E20" s="62"/>
      <c r="F20" s="62"/>
      <c r="G20" s="62"/>
      <c r="H20" s="62"/>
      <c r="I20" s="62"/>
      <c r="J20" s="62"/>
      <c r="K20" s="62"/>
      <c r="L20" s="62"/>
      <c r="M20" s="62"/>
      <c r="N20" s="62"/>
    </row>
    <row r="21" spans="1:14" s="63" customFormat="1" ht="24" customHeight="1">
      <c r="A21" s="67">
        <v>2</v>
      </c>
      <c r="B21" s="68" t="s">
        <v>354</v>
      </c>
      <c r="C21" s="68"/>
      <c r="D21" s="68"/>
      <c r="E21" s="68"/>
      <c r="F21" s="68"/>
      <c r="G21" s="69"/>
      <c r="H21" s="69"/>
      <c r="I21" s="62"/>
      <c r="J21" s="62"/>
      <c r="K21" s="62"/>
      <c r="L21" s="62"/>
      <c r="M21" s="62"/>
      <c r="N21" s="62"/>
    </row>
    <row r="22" spans="1:14" s="63" customFormat="1" ht="24" customHeight="1">
      <c r="A22" s="70"/>
      <c r="B22" s="71"/>
      <c r="C22" s="68" t="s">
        <v>355</v>
      </c>
      <c r="D22" s="68" t="s">
        <v>352</v>
      </c>
      <c r="E22" s="68"/>
      <c r="F22" s="68"/>
      <c r="G22" s="69"/>
      <c r="H22" s="69"/>
      <c r="I22" s="62"/>
      <c r="J22" s="62"/>
      <c r="K22" s="62"/>
      <c r="L22" s="62"/>
      <c r="M22" s="62"/>
      <c r="N22" s="62"/>
    </row>
    <row r="23" spans="1:14" s="63" customFormat="1" ht="24" customHeight="1">
      <c r="A23" s="70"/>
      <c r="C23" s="72" t="s">
        <v>356</v>
      </c>
      <c r="D23" s="68" t="s">
        <v>352</v>
      </c>
      <c r="E23" s="73"/>
      <c r="F23" s="73"/>
      <c r="G23" s="73"/>
      <c r="H23" s="74"/>
      <c r="I23" s="62"/>
      <c r="J23" s="62"/>
      <c r="K23" s="62"/>
      <c r="L23" s="62"/>
      <c r="M23" s="62"/>
      <c r="N23" s="62"/>
    </row>
    <row r="24" spans="1:14" s="63" customFormat="1" ht="24" customHeight="1">
      <c r="A24" s="70"/>
      <c r="C24" s="72" t="s">
        <v>350</v>
      </c>
      <c r="D24" s="68" t="s">
        <v>352</v>
      </c>
      <c r="E24" s="73"/>
      <c r="F24" s="73"/>
      <c r="G24" s="73"/>
      <c r="H24" s="74"/>
      <c r="I24" s="62"/>
      <c r="J24" s="62"/>
      <c r="K24" s="62"/>
      <c r="L24" s="62"/>
      <c r="M24" s="62"/>
      <c r="N24" s="62"/>
    </row>
    <row r="25" spans="1:14" s="63" customFormat="1" ht="24" customHeight="1">
      <c r="A25" s="70"/>
      <c r="C25" s="72" t="s">
        <v>351</v>
      </c>
      <c r="D25" s="69"/>
      <c r="E25" s="73"/>
      <c r="F25" s="73"/>
      <c r="G25" s="73"/>
      <c r="H25" s="74"/>
      <c r="I25" s="62"/>
      <c r="J25" s="62"/>
      <c r="K25" s="62"/>
      <c r="L25" s="62"/>
      <c r="M25" s="62"/>
      <c r="N25" s="62"/>
    </row>
    <row r="26" spans="1:14" s="63" customFormat="1" ht="15.75">
      <c r="A26" s="70"/>
      <c r="B26" s="72"/>
      <c r="C26" s="75"/>
      <c r="D26" s="75"/>
      <c r="E26" s="75"/>
      <c r="F26" s="75"/>
      <c r="G26" s="89" t="s">
        <v>353</v>
      </c>
      <c r="H26" s="89"/>
      <c r="I26" s="89"/>
      <c r="J26" s="89"/>
      <c r="K26" s="89"/>
      <c r="L26" s="89"/>
      <c r="M26" s="89"/>
      <c r="N26" s="75"/>
    </row>
    <row r="27" spans="1:14" s="63" customFormat="1" ht="15.75">
      <c r="A27" s="76"/>
      <c r="N27" s="62"/>
    </row>
    <row r="28" spans="1:14">
      <c r="A28" s="58"/>
      <c r="B28" s="56"/>
      <c r="C28" s="54"/>
      <c r="D28" s="55"/>
      <c r="E28" s="57"/>
      <c r="F28" s="57"/>
      <c r="G28" s="57"/>
      <c r="H28" s="55"/>
      <c r="I28" s="53"/>
      <c r="J28" s="53"/>
      <c r="K28" s="53"/>
      <c r="L28" s="53"/>
      <c r="M28" s="53"/>
      <c r="N28" s="53"/>
    </row>
    <row r="29" spans="1:14">
      <c r="A29" s="58"/>
      <c r="B29" s="56"/>
      <c r="C29" s="54"/>
      <c r="D29" s="55"/>
      <c r="E29" s="55"/>
      <c r="F29" s="57"/>
      <c r="G29" s="57"/>
      <c r="H29" s="55"/>
      <c r="I29" s="53"/>
      <c r="J29" s="53"/>
      <c r="K29" s="53"/>
      <c r="L29" s="53"/>
      <c r="M29" s="53"/>
      <c r="N29" s="53"/>
    </row>
    <row r="30" spans="1:14">
      <c r="A30" s="58"/>
      <c r="B30" s="59"/>
      <c r="C30" s="55"/>
      <c r="D30" s="55"/>
      <c r="E30" s="55"/>
      <c r="F30" s="55"/>
      <c r="G30" s="55"/>
      <c r="H30" s="55"/>
      <c r="I30" s="53"/>
      <c r="J30" s="53"/>
      <c r="K30" s="53"/>
      <c r="L30" s="53"/>
      <c r="M30" s="53"/>
      <c r="N30" s="53"/>
    </row>
  </sheetData>
  <mergeCells count="3">
    <mergeCell ref="A1:N2"/>
    <mergeCell ref="B10:M19"/>
    <mergeCell ref="G26:M26"/>
  </mergeCells>
  <pageMargins left="0.25" right="0.25" top="0.75" bottom="0.75" header="0.3" footer="0.3"/>
  <pageSetup paperSize="9" scale="75" orientation="portrait" r:id="rId1"/>
  <headerFooter>
    <oddHeader>&amp;RDoc. No.: PAM-FM-018</oddHeader>
    <oddFooter>&amp;LCredit Summary EB2.0 - Comprehensive Scheme Details (PAM-FM-018)&amp;CPage &amp;P&amp;RRev 1.0</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33" r:id="rId4" name="Check Box 9">
              <controlPr defaultSize="0" autoFill="0" autoLine="0" autoPict="0">
                <anchor moveWithCells="1">
                  <from>
                    <xdr:col>1</xdr:col>
                    <xdr:colOff>180975</xdr:colOff>
                    <xdr:row>20</xdr:row>
                    <xdr:rowOff>257175</xdr:rowOff>
                  </from>
                  <to>
                    <xdr:col>1</xdr:col>
                    <xdr:colOff>533400</xdr:colOff>
                    <xdr:row>22</xdr:row>
                    <xdr:rowOff>95250</xdr:rowOff>
                  </to>
                </anchor>
              </controlPr>
            </control>
          </mc:Choice>
        </mc:AlternateContent>
        <mc:AlternateContent xmlns:mc="http://schemas.openxmlformats.org/markup-compatibility/2006">
          <mc:Choice Requires="x14">
            <control shapeId="1034" r:id="rId5" name="Check Box 10">
              <controlPr defaultSize="0" autoFill="0" autoLine="0" autoPict="0">
                <anchor moveWithCells="1">
                  <from>
                    <xdr:col>1</xdr:col>
                    <xdr:colOff>180975</xdr:colOff>
                    <xdr:row>21</xdr:row>
                    <xdr:rowOff>238125</xdr:rowOff>
                  </from>
                  <to>
                    <xdr:col>1</xdr:col>
                    <xdr:colOff>533400</xdr:colOff>
                    <xdr:row>23</xdr:row>
                    <xdr:rowOff>76200</xdr:rowOff>
                  </to>
                </anchor>
              </controlPr>
            </control>
          </mc:Choice>
        </mc:AlternateContent>
        <mc:AlternateContent xmlns:mc="http://schemas.openxmlformats.org/markup-compatibility/2006">
          <mc:Choice Requires="x14">
            <control shapeId="1035" r:id="rId6" name="Check Box 11">
              <controlPr defaultSize="0" autoFill="0" autoLine="0" autoPict="0">
                <anchor moveWithCells="1">
                  <from>
                    <xdr:col>1</xdr:col>
                    <xdr:colOff>180975</xdr:colOff>
                    <xdr:row>22</xdr:row>
                    <xdr:rowOff>238125</xdr:rowOff>
                  </from>
                  <to>
                    <xdr:col>1</xdr:col>
                    <xdr:colOff>533400</xdr:colOff>
                    <xdr:row>24</xdr:row>
                    <xdr:rowOff>76200</xdr:rowOff>
                  </to>
                </anchor>
              </controlPr>
            </control>
          </mc:Choice>
        </mc:AlternateContent>
        <mc:AlternateContent xmlns:mc="http://schemas.openxmlformats.org/markup-compatibility/2006">
          <mc:Choice Requires="x14">
            <control shapeId="1036" r:id="rId7" name="Check Box 12">
              <controlPr defaultSize="0" autoFill="0" autoLine="0" autoPict="0">
                <anchor moveWithCells="1">
                  <from>
                    <xdr:col>1</xdr:col>
                    <xdr:colOff>180975</xdr:colOff>
                    <xdr:row>23</xdr:row>
                    <xdr:rowOff>228600</xdr:rowOff>
                  </from>
                  <to>
                    <xdr:col>1</xdr:col>
                    <xdr:colOff>533400</xdr:colOff>
                    <xdr:row>25</xdr:row>
                    <xdr:rowOff>66675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166"/>
  <sheetViews>
    <sheetView view="pageBreakPreview" topLeftCell="A34" zoomScaleNormal="100" zoomScaleSheetLayoutView="100" workbookViewId="0">
      <selection activeCell="B6" sqref="B6:B10"/>
    </sheetView>
  </sheetViews>
  <sheetFormatPr defaultRowHeight="15"/>
  <cols>
    <col min="1" max="1" width="8.140625" style="24" customWidth="1"/>
    <col min="2" max="2" width="19.5703125" style="32" customWidth="1"/>
    <col min="3" max="3" width="70.5703125" style="24" customWidth="1"/>
    <col min="4" max="4" width="17" style="24" customWidth="1"/>
    <col min="5" max="6" width="11.7109375" style="24" customWidth="1"/>
    <col min="7" max="8" width="6.28515625" style="24" customWidth="1"/>
    <col min="9" max="16384" width="9.140625" style="24"/>
  </cols>
  <sheetData>
    <row r="1" spans="1:13" s="22" customFormat="1">
      <c r="A1" s="1" t="s">
        <v>349</v>
      </c>
      <c r="B1" s="19"/>
      <c r="C1" s="20"/>
      <c r="D1" s="20"/>
      <c r="E1" s="20"/>
      <c r="F1" s="20"/>
      <c r="G1" s="20"/>
      <c r="H1" s="20"/>
      <c r="I1" s="20"/>
      <c r="J1" s="20"/>
      <c r="K1" s="21"/>
      <c r="L1" s="2"/>
      <c r="M1" s="3"/>
    </row>
    <row r="3" spans="1:13" ht="24">
      <c r="A3" s="27"/>
      <c r="B3" s="34" t="s">
        <v>0</v>
      </c>
      <c r="C3" s="27" t="s">
        <v>1</v>
      </c>
      <c r="D3" s="23" t="s">
        <v>2</v>
      </c>
      <c r="E3" s="23" t="s">
        <v>173</v>
      </c>
      <c r="F3" s="23" t="s">
        <v>334</v>
      </c>
      <c r="G3" s="122" t="s">
        <v>174</v>
      </c>
      <c r="H3" s="123"/>
    </row>
    <row r="4" spans="1:13">
      <c r="A4" s="112" t="s">
        <v>209</v>
      </c>
      <c r="B4" s="113"/>
      <c r="C4" s="114"/>
      <c r="D4" s="25"/>
      <c r="E4" s="25" t="str">
        <f>SUM(E5:E30)&amp;"+"&amp;COUNTIF(E5:E30,"1B")&amp;"B"</f>
        <v>23+6B</v>
      </c>
      <c r="F4" s="25" t="s">
        <v>335</v>
      </c>
      <c r="G4" s="103"/>
      <c r="H4" s="104"/>
    </row>
    <row r="5" spans="1:13" ht="42.75" customHeight="1">
      <c r="A5" s="27" t="s">
        <v>3</v>
      </c>
      <c r="B5" s="28" t="s">
        <v>4</v>
      </c>
      <c r="C5" s="26" t="s">
        <v>210</v>
      </c>
      <c r="D5" s="29" t="s">
        <v>5</v>
      </c>
      <c r="E5" s="29" t="s">
        <v>6</v>
      </c>
      <c r="F5" s="29" t="s">
        <v>336</v>
      </c>
      <c r="G5" s="105" t="s">
        <v>6</v>
      </c>
      <c r="H5" s="106"/>
    </row>
    <row r="6" spans="1:13" ht="24">
      <c r="A6" s="109" t="s">
        <v>7</v>
      </c>
      <c r="B6" s="107" t="s">
        <v>8</v>
      </c>
      <c r="C6" s="26" t="s">
        <v>212</v>
      </c>
      <c r="D6" s="102" t="s">
        <v>5</v>
      </c>
      <c r="E6" s="29">
        <v>1</v>
      </c>
      <c r="F6" s="29" t="s">
        <v>336</v>
      </c>
      <c r="G6" s="105"/>
      <c r="H6" s="106"/>
    </row>
    <row r="7" spans="1:13" ht="24">
      <c r="A7" s="109"/>
      <c r="B7" s="107"/>
      <c r="C7" s="26" t="s">
        <v>213</v>
      </c>
      <c r="D7" s="102"/>
      <c r="E7" s="29">
        <v>1</v>
      </c>
      <c r="F7" s="29" t="s">
        <v>336</v>
      </c>
      <c r="G7" s="105"/>
      <c r="H7" s="106"/>
    </row>
    <row r="8" spans="1:13" ht="24">
      <c r="A8" s="109"/>
      <c r="B8" s="107"/>
      <c r="C8" s="26" t="s">
        <v>211</v>
      </c>
      <c r="D8" s="102"/>
      <c r="E8" s="29">
        <v>1</v>
      </c>
      <c r="F8" s="29" t="s">
        <v>336</v>
      </c>
      <c r="G8" s="105"/>
      <c r="H8" s="106"/>
    </row>
    <row r="9" spans="1:13" ht="25.5" customHeight="1">
      <c r="A9" s="109"/>
      <c r="B9" s="107"/>
      <c r="C9" s="26" t="s">
        <v>214</v>
      </c>
      <c r="D9" s="102"/>
      <c r="E9" s="29" t="s">
        <v>9</v>
      </c>
      <c r="F9" s="29" t="s">
        <v>336</v>
      </c>
      <c r="G9" s="49"/>
      <c r="H9" s="48" t="s">
        <v>341</v>
      </c>
    </row>
    <row r="10" spans="1:13" ht="27.75" customHeight="1">
      <c r="A10" s="109"/>
      <c r="B10" s="107"/>
      <c r="C10" s="26" t="s">
        <v>215</v>
      </c>
      <c r="D10" s="102"/>
      <c r="E10" s="29" t="s">
        <v>9</v>
      </c>
      <c r="F10" s="29" t="s">
        <v>336</v>
      </c>
      <c r="G10" s="49"/>
      <c r="H10" s="48" t="s">
        <v>341</v>
      </c>
    </row>
    <row r="11" spans="1:13" ht="24">
      <c r="A11" s="109" t="s">
        <v>10</v>
      </c>
      <c r="B11" s="107" t="s">
        <v>11</v>
      </c>
      <c r="C11" s="26" t="s">
        <v>216</v>
      </c>
      <c r="D11" s="102" t="s">
        <v>5</v>
      </c>
      <c r="E11" s="29">
        <v>1</v>
      </c>
      <c r="F11" s="44" t="s">
        <v>336</v>
      </c>
      <c r="G11" s="105"/>
      <c r="H11" s="106"/>
    </row>
    <row r="12" spans="1:13" ht="37.5">
      <c r="A12" s="109"/>
      <c r="B12" s="107"/>
      <c r="C12" s="26" t="s">
        <v>323</v>
      </c>
      <c r="D12" s="102"/>
      <c r="E12" s="29" t="s">
        <v>9</v>
      </c>
      <c r="F12" s="29" t="s">
        <v>337</v>
      </c>
      <c r="G12" s="49"/>
      <c r="H12" s="48" t="s">
        <v>341</v>
      </c>
    </row>
    <row r="13" spans="1:13" ht="72">
      <c r="A13" s="109" t="s">
        <v>12</v>
      </c>
      <c r="B13" s="107" t="s">
        <v>13</v>
      </c>
      <c r="C13" s="26" t="s">
        <v>324</v>
      </c>
      <c r="D13" s="102" t="s">
        <v>220</v>
      </c>
      <c r="E13" s="29">
        <v>1</v>
      </c>
      <c r="F13" s="29" t="s">
        <v>337</v>
      </c>
      <c r="G13" s="105"/>
      <c r="H13" s="106"/>
    </row>
    <row r="14" spans="1:13" ht="38.25" customHeight="1">
      <c r="A14" s="109"/>
      <c r="B14" s="107"/>
      <c r="C14" s="26" t="s">
        <v>217</v>
      </c>
      <c r="D14" s="102"/>
      <c r="E14" s="29">
        <v>1</v>
      </c>
      <c r="F14" s="29" t="s">
        <v>337</v>
      </c>
      <c r="G14" s="105"/>
      <c r="H14" s="106"/>
    </row>
    <row r="15" spans="1:13" ht="36">
      <c r="A15" s="109" t="s">
        <v>14</v>
      </c>
      <c r="B15" s="107" t="s">
        <v>15</v>
      </c>
      <c r="C15" s="26" t="s">
        <v>34</v>
      </c>
      <c r="D15" s="102" t="s">
        <v>5</v>
      </c>
      <c r="E15" s="29">
        <v>1</v>
      </c>
      <c r="F15" s="29" t="s">
        <v>337</v>
      </c>
      <c r="G15" s="105"/>
      <c r="H15" s="106"/>
    </row>
    <row r="16" spans="1:13" ht="36">
      <c r="A16" s="109"/>
      <c r="B16" s="107"/>
      <c r="C16" s="26" t="s">
        <v>35</v>
      </c>
      <c r="D16" s="102"/>
      <c r="E16" s="29">
        <v>1</v>
      </c>
      <c r="F16" s="29" t="s">
        <v>337</v>
      </c>
      <c r="G16" s="105"/>
      <c r="H16" s="106"/>
    </row>
    <row r="17" spans="1:8" ht="53.25" customHeight="1">
      <c r="A17" s="109" t="s">
        <v>16</v>
      </c>
      <c r="B17" s="107" t="s">
        <v>17</v>
      </c>
      <c r="C17" s="26" t="s">
        <v>33</v>
      </c>
      <c r="D17" s="29" t="s">
        <v>220</v>
      </c>
      <c r="E17" s="29">
        <v>1</v>
      </c>
      <c r="F17" s="29" t="s">
        <v>337</v>
      </c>
      <c r="G17" s="105"/>
      <c r="H17" s="106"/>
    </row>
    <row r="18" spans="1:8" ht="39" customHeight="1">
      <c r="A18" s="109"/>
      <c r="B18" s="107"/>
      <c r="C18" s="26" t="s">
        <v>218</v>
      </c>
      <c r="D18" s="29" t="s">
        <v>219</v>
      </c>
      <c r="E18" s="29">
        <v>1</v>
      </c>
      <c r="F18" s="29" t="s">
        <v>337</v>
      </c>
      <c r="G18" s="105"/>
      <c r="H18" s="106"/>
    </row>
    <row r="19" spans="1:8" ht="39" customHeight="1">
      <c r="A19" s="109" t="s">
        <v>18</v>
      </c>
      <c r="B19" s="107" t="s">
        <v>19</v>
      </c>
      <c r="C19" s="26" t="s">
        <v>221</v>
      </c>
      <c r="D19" s="29" t="s">
        <v>36</v>
      </c>
      <c r="E19" s="29">
        <v>2</v>
      </c>
      <c r="F19" s="29" t="s">
        <v>337</v>
      </c>
      <c r="G19" s="105"/>
      <c r="H19" s="106"/>
    </row>
    <row r="20" spans="1:8" ht="85.5" customHeight="1">
      <c r="A20" s="109"/>
      <c r="B20" s="107"/>
      <c r="C20" s="26" t="s">
        <v>222</v>
      </c>
      <c r="D20" s="29" t="s">
        <v>5</v>
      </c>
      <c r="E20" s="29">
        <v>4</v>
      </c>
      <c r="F20" s="29" t="s">
        <v>337</v>
      </c>
      <c r="G20" s="105"/>
      <c r="H20" s="106"/>
    </row>
    <row r="21" spans="1:8" ht="36">
      <c r="A21" s="109"/>
      <c r="B21" s="107"/>
      <c r="C21" s="26" t="s">
        <v>223</v>
      </c>
      <c r="D21" s="29" t="s">
        <v>5</v>
      </c>
      <c r="E21" s="29">
        <v>1</v>
      </c>
      <c r="F21" s="29" t="s">
        <v>337</v>
      </c>
      <c r="G21" s="105"/>
      <c r="H21" s="106"/>
    </row>
    <row r="22" spans="1:8" ht="36">
      <c r="A22" s="27" t="s">
        <v>20</v>
      </c>
      <c r="B22" s="28" t="s">
        <v>21</v>
      </c>
      <c r="C22" s="26" t="s">
        <v>224</v>
      </c>
      <c r="D22" s="29" t="s">
        <v>5</v>
      </c>
      <c r="E22" s="29" t="s">
        <v>9</v>
      </c>
      <c r="F22" s="29" t="s">
        <v>337</v>
      </c>
      <c r="G22" s="49"/>
      <c r="H22" s="48" t="s">
        <v>341</v>
      </c>
    </row>
    <row r="23" spans="1:8">
      <c r="A23" s="109" t="s">
        <v>22</v>
      </c>
      <c r="B23" s="107" t="s">
        <v>23</v>
      </c>
      <c r="C23" s="26" t="s">
        <v>225</v>
      </c>
      <c r="D23" s="102" t="s">
        <v>220</v>
      </c>
      <c r="E23" s="29">
        <v>1</v>
      </c>
      <c r="F23" s="29" t="s">
        <v>337</v>
      </c>
      <c r="G23" s="105"/>
      <c r="H23" s="106"/>
    </row>
    <row r="24" spans="1:8" ht="36">
      <c r="A24" s="109"/>
      <c r="B24" s="107"/>
      <c r="C24" s="26" t="s">
        <v>226</v>
      </c>
      <c r="D24" s="102"/>
      <c r="E24" s="29">
        <v>1</v>
      </c>
      <c r="F24" s="29" t="s">
        <v>336</v>
      </c>
      <c r="G24" s="105">
        <v>0</v>
      </c>
      <c r="H24" s="106"/>
    </row>
    <row r="25" spans="1:8" ht="38.25" customHeight="1">
      <c r="A25" s="109" t="s">
        <v>24</v>
      </c>
      <c r="B25" s="107" t="s">
        <v>25</v>
      </c>
      <c r="C25" s="26" t="s">
        <v>227</v>
      </c>
      <c r="D25" s="102" t="s">
        <v>220</v>
      </c>
      <c r="E25" s="29">
        <v>1</v>
      </c>
      <c r="F25" s="29" t="s">
        <v>337</v>
      </c>
      <c r="G25" s="105"/>
      <c r="H25" s="106"/>
    </row>
    <row r="26" spans="1:8" ht="27" customHeight="1">
      <c r="A26" s="109"/>
      <c r="B26" s="107"/>
      <c r="C26" s="26" t="s">
        <v>228</v>
      </c>
      <c r="D26" s="102"/>
      <c r="E26" s="29">
        <v>1</v>
      </c>
      <c r="F26" s="29" t="s">
        <v>337</v>
      </c>
      <c r="G26" s="105"/>
      <c r="H26" s="106"/>
    </row>
    <row r="27" spans="1:8">
      <c r="A27" s="109"/>
      <c r="B27" s="107"/>
      <c r="C27" s="26" t="s">
        <v>229</v>
      </c>
      <c r="D27" s="102"/>
      <c r="E27" s="29" t="s">
        <v>9</v>
      </c>
      <c r="F27" s="29" t="s">
        <v>337</v>
      </c>
      <c r="G27" s="49"/>
      <c r="H27" s="48" t="s">
        <v>341</v>
      </c>
    </row>
    <row r="28" spans="1:8" ht="24.75" customHeight="1">
      <c r="A28" s="27" t="s">
        <v>26</v>
      </c>
      <c r="B28" s="28" t="s">
        <v>27</v>
      </c>
      <c r="C28" s="26" t="s">
        <v>230</v>
      </c>
      <c r="D28" s="29" t="s">
        <v>5</v>
      </c>
      <c r="E28" s="29">
        <v>1</v>
      </c>
      <c r="F28" s="29" t="s">
        <v>337</v>
      </c>
      <c r="G28" s="105"/>
      <c r="H28" s="106"/>
    </row>
    <row r="29" spans="1:8" ht="27.75" customHeight="1">
      <c r="A29" s="27" t="s">
        <v>28</v>
      </c>
      <c r="B29" s="28" t="s">
        <v>29</v>
      </c>
      <c r="C29" s="26" t="s">
        <v>30</v>
      </c>
      <c r="D29" s="29" t="s">
        <v>5</v>
      </c>
      <c r="E29" s="29">
        <v>1</v>
      </c>
      <c r="F29" s="29" t="s">
        <v>337</v>
      </c>
      <c r="G29" s="105"/>
      <c r="H29" s="106"/>
    </row>
    <row r="30" spans="1:8" ht="36.75" customHeight="1">
      <c r="A30" s="27" t="s">
        <v>231</v>
      </c>
      <c r="B30" s="28" t="s">
        <v>31</v>
      </c>
      <c r="C30" s="26" t="s">
        <v>32</v>
      </c>
      <c r="D30" s="29" t="s">
        <v>232</v>
      </c>
      <c r="E30" s="29" t="s">
        <v>9</v>
      </c>
      <c r="F30" s="29" t="s">
        <v>337</v>
      </c>
      <c r="G30" s="49"/>
      <c r="H30" s="48" t="s">
        <v>341</v>
      </c>
    </row>
    <row r="31" spans="1:8" s="45" customFormat="1">
      <c r="A31" s="90" t="s">
        <v>338</v>
      </c>
      <c r="B31" s="91"/>
      <c r="C31" s="91"/>
      <c r="D31" s="91"/>
      <c r="E31" s="92"/>
      <c r="F31" s="93" t="str">
        <f>SUMIF(F5:F30,"Y",E5:E30)&amp;"+"&amp;COUNTIF(E5:E30,"1B")+2*COUNTIF(E5:E30,"2B")&amp;"B"</f>
        <v>23+6B</v>
      </c>
      <c r="G31" s="94"/>
      <c r="H31" s="95"/>
    </row>
    <row r="32" spans="1:8" s="45" customFormat="1" ht="15.75" customHeight="1">
      <c r="A32" s="90" t="s">
        <v>339</v>
      </c>
      <c r="B32" s="91"/>
      <c r="C32" s="91"/>
      <c r="D32" s="91"/>
      <c r="E32" s="92"/>
      <c r="F32" s="93">
        <f>SUM(G5:G30)</f>
        <v>0</v>
      </c>
      <c r="G32" s="94"/>
      <c r="H32" s="95"/>
    </row>
    <row r="33" spans="1:10" s="45" customFormat="1" ht="15.75" customHeight="1">
      <c r="A33" s="96" t="s">
        <v>340</v>
      </c>
      <c r="B33" s="97"/>
      <c r="C33" s="97"/>
      <c r="D33" s="97"/>
      <c r="E33" s="98"/>
      <c r="F33" s="99">
        <f>F32/SUMIF(F5:F30,"Y",E5:E30)</f>
        <v>0</v>
      </c>
      <c r="G33" s="100"/>
      <c r="H33" s="101"/>
      <c r="J33" s="46"/>
    </row>
    <row r="35" spans="1:10" ht="24">
      <c r="A35" s="30"/>
      <c r="B35" s="34" t="s">
        <v>0</v>
      </c>
      <c r="C35" s="27" t="s">
        <v>1</v>
      </c>
      <c r="D35" s="23" t="s">
        <v>2</v>
      </c>
      <c r="E35" s="23" t="s">
        <v>173</v>
      </c>
      <c r="F35" s="23" t="s">
        <v>334</v>
      </c>
      <c r="G35" s="122" t="s">
        <v>174</v>
      </c>
      <c r="H35" s="123"/>
    </row>
    <row r="36" spans="1:10">
      <c r="A36" s="112" t="s">
        <v>37</v>
      </c>
      <c r="B36" s="113"/>
      <c r="C36" s="114"/>
      <c r="D36" s="31"/>
      <c r="E36" s="25" t="str">
        <f>SUM(E37:E46)&amp;"+"&amp;COUNTIF(E37:E46,"1B")+2*COUNTIF(E37:E46,"2B")&amp;"B"</f>
        <v>22+3B</v>
      </c>
      <c r="F36" s="25" t="s">
        <v>335</v>
      </c>
      <c r="G36" s="103"/>
      <c r="H36" s="104"/>
    </row>
    <row r="37" spans="1:10" ht="108">
      <c r="A37" s="27" t="s">
        <v>38</v>
      </c>
      <c r="B37" s="28" t="s">
        <v>39</v>
      </c>
      <c r="C37" s="26" t="s">
        <v>325</v>
      </c>
      <c r="D37" s="29" t="s">
        <v>220</v>
      </c>
      <c r="E37" s="29">
        <v>7</v>
      </c>
      <c r="F37" s="29" t="s">
        <v>336</v>
      </c>
      <c r="G37" s="105"/>
      <c r="H37" s="106"/>
    </row>
    <row r="38" spans="1:10" ht="48">
      <c r="A38" s="109" t="s">
        <v>40</v>
      </c>
      <c r="B38" s="107" t="s">
        <v>41</v>
      </c>
      <c r="C38" s="26" t="s">
        <v>233</v>
      </c>
      <c r="D38" s="102" t="s">
        <v>5</v>
      </c>
      <c r="E38" s="29">
        <v>1</v>
      </c>
      <c r="F38" s="29" t="s">
        <v>336</v>
      </c>
      <c r="G38" s="105"/>
      <c r="H38" s="106"/>
    </row>
    <row r="39" spans="1:10" ht="48.75" customHeight="1">
      <c r="A39" s="109"/>
      <c r="B39" s="107"/>
      <c r="C39" s="26" t="s">
        <v>56</v>
      </c>
      <c r="D39" s="102"/>
      <c r="E39" s="29">
        <v>1</v>
      </c>
      <c r="F39" s="29" t="s">
        <v>336</v>
      </c>
      <c r="G39" s="105"/>
      <c r="H39" s="106"/>
    </row>
    <row r="40" spans="1:10" ht="88.5" customHeight="1">
      <c r="A40" s="27" t="s">
        <v>42</v>
      </c>
      <c r="B40" s="28" t="s">
        <v>43</v>
      </c>
      <c r="C40" s="26" t="s">
        <v>326</v>
      </c>
      <c r="D40" s="29" t="s">
        <v>5</v>
      </c>
      <c r="E40" s="29">
        <v>2</v>
      </c>
      <c r="F40" s="29" t="s">
        <v>336</v>
      </c>
      <c r="G40" s="105"/>
      <c r="H40" s="106"/>
    </row>
    <row r="41" spans="1:10" ht="98.25" customHeight="1">
      <c r="A41" s="109" t="s">
        <v>44</v>
      </c>
      <c r="B41" s="107" t="s">
        <v>45</v>
      </c>
      <c r="C41" s="26" t="s">
        <v>234</v>
      </c>
      <c r="D41" s="102" t="s">
        <v>5</v>
      </c>
      <c r="E41" s="29">
        <v>1</v>
      </c>
      <c r="F41" s="29" t="s">
        <v>336</v>
      </c>
      <c r="G41" s="105"/>
      <c r="H41" s="106"/>
    </row>
    <row r="42" spans="1:10" ht="24.75" customHeight="1">
      <c r="A42" s="109"/>
      <c r="B42" s="107"/>
      <c r="C42" s="26" t="s">
        <v>235</v>
      </c>
      <c r="D42" s="102"/>
      <c r="E42" s="29" t="s">
        <v>55</v>
      </c>
      <c r="F42" s="29" t="s">
        <v>336</v>
      </c>
      <c r="G42" s="49"/>
      <c r="H42" s="48" t="s">
        <v>341</v>
      </c>
    </row>
    <row r="43" spans="1:10" ht="24">
      <c r="A43" s="27" t="s">
        <v>46</v>
      </c>
      <c r="B43" s="28" t="s">
        <v>47</v>
      </c>
      <c r="C43" s="26" t="s">
        <v>236</v>
      </c>
      <c r="D43" s="29" t="s">
        <v>5</v>
      </c>
      <c r="E43" s="29" t="s">
        <v>9</v>
      </c>
      <c r="F43" s="44" t="s">
        <v>336</v>
      </c>
      <c r="G43" s="49"/>
      <c r="H43" s="48" t="s">
        <v>341</v>
      </c>
    </row>
    <row r="44" spans="1:10" ht="175.5" customHeight="1">
      <c r="A44" s="27" t="s">
        <v>48</v>
      </c>
      <c r="B44" s="28" t="s">
        <v>49</v>
      </c>
      <c r="C44" s="26" t="s">
        <v>237</v>
      </c>
      <c r="D44" s="29" t="s">
        <v>5</v>
      </c>
      <c r="E44" s="29">
        <v>4</v>
      </c>
      <c r="F44" s="29" t="s">
        <v>337</v>
      </c>
      <c r="G44" s="105"/>
      <c r="H44" s="106"/>
    </row>
    <row r="45" spans="1:10" ht="174" customHeight="1">
      <c r="A45" s="27" t="s">
        <v>50</v>
      </c>
      <c r="B45" s="28" t="s">
        <v>51</v>
      </c>
      <c r="C45" s="26" t="s">
        <v>238</v>
      </c>
      <c r="D45" s="29" t="s">
        <v>5</v>
      </c>
      <c r="E45" s="29">
        <v>3</v>
      </c>
      <c r="F45" s="29" t="s">
        <v>336</v>
      </c>
      <c r="G45" s="105">
        <v>0</v>
      </c>
      <c r="H45" s="106"/>
    </row>
    <row r="46" spans="1:10" ht="24">
      <c r="A46" s="27" t="s">
        <v>52</v>
      </c>
      <c r="B46" s="28" t="s">
        <v>53</v>
      </c>
      <c r="C46" s="26" t="s">
        <v>239</v>
      </c>
      <c r="D46" s="29" t="s">
        <v>5</v>
      </c>
      <c r="E46" s="29">
        <v>3</v>
      </c>
      <c r="F46" s="29" t="s">
        <v>337</v>
      </c>
      <c r="G46" s="105"/>
      <c r="H46" s="106"/>
    </row>
    <row r="47" spans="1:10" s="45" customFormat="1">
      <c r="A47" s="90" t="s">
        <v>338</v>
      </c>
      <c r="B47" s="91"/>
      <c r="C47" s="91"/>
      <c r="D47" s="91"/>
      <c r="E47" s="92"/>
      <c r="F47" s="93" t="str">
        <f>SUMIF(F37:F46,"Y",E37:E46)&amp;"+"&amp;COUNTIF(E37:E46,"1B")+2*COUNTIF(E37:E46,"2B")&amp;"B"</f>
        <v>22+3B</v>
      </c>
      <c r="G47" s="94"/>
      <c r="H47" s="95"/>
    </row>
    <row r="48" spans="1:10" s="45" customFormat="1" ht="15.75" customHeight="1">
      <c r="A48" s="90" t="s">
        <v>339</v>
      </c>
      <c r="B48" s="91"/>
      <c r="C48" s="91"/>
      <c r="D48" s="91"/>
      <c r="E48" s="92"/>
      <c r="F48" s="93">
        <f>SUM(G37:G46)</f>
        <v>0</v>
      </c>
      <c r="G48" s="94"/>
      <c r="H48" s="95"/>
    </row>
    <row r="49" spans="1:10" s="45" customFormat="1" ht="15.75" customHeight="1">
      <c r="A49" s="96" t="s">
        <v>340</v>
      </c>
      <c r="B49" s="97"/>
      <c r="C49" s="97"/>
      <c r="D49" s="97"/>
      <c r="E49" s="98"/>
      <c r="F49" s="99">
        <f>F48/SUMIF(F37:F46,"Y",E37:E46)</f>
        <v>0</v>
      </c>
      <c r="G49" s="100"/>
      <c r="H49" s="101"/>
      <c r="J49" s="46"/>
    </row>
    <row r="50" spans="1:10">
      <c r="H50" s="33"/>
    </row>
    <row r="51" spans="1:10" ht="24">
      <c r="A51" s="27"/>
      <c r="B51" s="34" t="s">
        <v>0</v>
      </c>
      <c r="C51" s="27" t="s">
        <v>1</v>
      </c>
      <c r="D51" s="23" t="s">
        <v>2</v>
      </c>
      <c r="E51" s="23" t="s">
        <v>173</v>
      </c>
      <c r="F51" s="23" t="s">
        <v>334</v>
      </c>
      <c r="G51" s="122" t="s">
        <v>174</v>
      </c>
      <c r="H51" s="123"/>
    </row>
    <row r="52" spans="1:10" ht="15.75" customHeight="1">
      <c r="A52" s="112" t="s">
        <v>57</v>
      </c>
      <c r="B52" s="113"/>
      <c r="C52" s="114"/>
      <c r="D52" s="31"/>
      <c r="E52" s="25" t="str">
        <f>SUM(E53:E72)&amp;"+"&amp;COUNTIF(E53:E72,"1B")+2*COUNTIF(E53:E72,"2B")&amp;"B"</f>
        <v>17+7B</v>
      </c>
      <c r="F52" s="25" t="s">
        <v>335</v>
      </c>
      <c r="G52" s="103"/>
      <c r="H52" s="104"/>
    </row>
    <row r="53" spans="1:10" ht="24">
      <c r="A53" s="27" t="s">
        <v>58</v>
      </c>
      <c r="B53" s="28" t="s">
        <v>59</v>
      </c>
      <c r="C53" s="26" t="s">
        <v>240</v>
      </c>
      <c r="D53" s="29" t="s">
        <v>5</v>
      </c>
      <c r="E53" s="29" t="s">
        <v>6</v>
      </c>
      <c r="F53" s="29" t="s">
        <v>336</v>
      </c>
      <c r="G53" s="105"/>
      <c r="H53" s="106"/>
    </row>
    <row r="54" spans="1:10" ht="52.5" customHeight="1">
      <c r="A54" s="27" t="s">
        <v>60</v>
      </c>
      <c r="B54" s="28" t="s">
        <v>61</v>
      </c>
      <c r="C54" s="26" t="s">
        <v>241</v>
      </c>
      <c r="D54" s="29" t="s">
        <v>5</v>
      </c>
      <c r="E54" s="29" t="s">
        <v>6</v>
      </c>
      <c r="F54" s="29" t="s">
        <v>336</v>
      </c>
      <c r="G54" s="105"/>
      <c r="H54" s="106"/>
    </row>
    <row r="55" spans="1:10" ht="36">
      <c r="A55" s="109" t="s">
        <v>62</v>
      </c>
      <c r="B55" s="107" t="s">
        <v>63</v>
      </c>
      <c r="C55" s="26" t="s">
        <v>64</v>
      </c>
      <c r="D55" s="102" t="s">
        <v>5</v>
      </c>
      <c r="E55" s="29">
        <v>2</v>
      </c>
      <c r="F55" s="29" t="s">
        <v>336</v>
      </c>
      <c r="G55" s="105"/>
      <c r="H55" s="106"/>
    </row>
    <row r="56" spans="1:10" ht="24">
      <c r="A56" s="109"/>
      <c r="B56" s="107"/>
      <c r="C56" s="26" t="s">
        <v>65</v>
      </c>
      <c r="D56" s="102"/>
      <c r="E56" s="29">
        <v>2</v>
      </c>
      <c r="F56" s="29" t="s">
        <v>336</v>
      </c>
      <c r="G56" s="105"/>
      <c r="H56" s="106"/>
    </row>
    <row r="57" spans="1:10" ht="24.75" customHeight="1">
      <c r="A57" s="109"/>
      <c r="B57" s="107"/>
      <c r="C57" s="26" t="s">
        <v>66</v>
      </c>
      <c r="D57" s="102"/>
      <c r="E57" s="29">
        <v>1</v>
      </c>
      <c r="F57" s="29" t="s">
        <v>336</v>
      </c>
      <c r="G57" s="105"/>
      <c r="H57" s="106"/>
    </row>
    <row r="58" spans="1:10" ht="25.5" customHeight="1">
      <c r="A58" s="109"/>
      <c r="B58" s="107"/>
      <c r="C58" s="26" t="s">
        <v>67</v>
      </c>
      <c r="D58" s="102"/>
      <c r="E58" s="29" t="s">
        <v>83</v>
      </c>
      <c r="F58" s="29" t="s">
        <v>336</v>
      </c>
      <c r="G58" s="49"/>
      <c r="H58" s="48" t="s">
        <v>341</v>
      </c>
    </row>
    <row r="59" spans="1:10" ht="36.75" customHeight="1">
      <c r="A59" s="27" t="s">
        <v>68</v>
      </c>
      <c r="B59" s="28" t="s">
        <v>69</v>
      </c>
      <c r="C59" s="26" t="s">
        <v>242</v>
      </c>
      <c r="D59" s="29" t="s">
        <v>5</v>
      </c>
      <c r="E59" s="29" t="s">
        <v>54</v>
      </c>
      <c r="F59" s="29" t="s">
        <v>336</v>
      </c>
      <c r="G59" s="49"/>
      <c r="H59" s="48" t="s">
        <v>341</v>
      </c>
    </row>
    <row r="60" spans="1:10" ht="78" customHeight="1">
      <c r="A60" s="109" t="s">
        <v>70</v>
      </c>
      <c r="B60" s="107" t="s">
        <v>71</v>
      </c>
      <c r="C60" s="26" t="s">
        <v>84</v>
      </c>
      <c r="D60" s="102" t="s">
        <v>5</v>
      </c>
      <c r="E60" s="29">
        <v>1</v>
      </c>
      <c r="F60" s="29" t="s">
        <v>336</v>
      </c>
      <c r="G60" s="105"/>
      <c r="H60" s="106"/>
    </row>
    <row r="61" spans="1:10" ht="36">
      <c r="A61" s="109"/>
      <c r="B61" s="107"/>
      <c r="C61" s="26" t="s">
        <v>243</v>
      </c>
      <c r="D61" s="102"/>
      <c r="E61" s="29">
        <v>1</v>
      </c>
      <c r="F61" s="29" t="s">
        <v>336</v>
      </c>
      <c r="G61" s="105"/>
      <c r="H61" s="106"/>
    </row>
    <row r="62" spans="1:10" ht="36">
      <c r="A62" s="109"/>
      <c r="B62" s="107"/>
      <c r="C62" s="26" t="s">
        <v>244</v>
      </c>
      <c r="D62" s="102"/>
      <c r="E62" s="29">
        <v>1</v>
      </c>
      <c r="F62" s="29" t="s">
        <v>336</v>
      </c>
      <c r="G62" s="105"/>
      <c r="H62" s="106"/>
    </row>
    <row r="63" spans="1:10" ht="24">
      <c r="A63" s="27" t="s">
        <v>72</v>
      </c>
      <c r="B63" s="28" t="s">
        <v>73</v>
      </c>
      <c r="C63" s="26" t="s">
        <v>74</v>
      </c>
      <c r="D63" s="29" t="s">
        <v>5</v>
      </c>
      <c r="E63" s="29">
        <v>1</v>
      </c>
      <c r="F63" s="29" t="s">
        <v>336</v>
      </c>
      <c r="G63" s="105"/>
      <c r="H63" s="106"/>
    </row>
    <row r="64" spans="1:10" ht="72">
      <c r="A64" s="27" t="s">
        <v>75</v>
      </c>
      <c r="B64" s="28" t="s">
        <v>76</v>
      </c>
      <c r="C64" s="26" t="s">
        <v>245</v>
      </c>
      <c r="D64" s="29" t="s">
        <v>5</v>
      </c>
      <c r="E64" s="29">
        <v>4</v>
      </c>
      <c r="F64" s="29" t="s">
        <v>336</v>
      </c>
      <c r="G64" s="105"/>
      <c r="H64" s="106"/>
    </row>
    <row r="65" spans="1:10" ht="24">
      <c r="A65" s="109" t="s">
        <v>77</v>
      </c>
      <c r="B65" s="107" t="s">
        <v>78</v>
      </c>
      <c r="C65" s="26" t="s">
        <v>246</v>
      </c>
      <c r="D65" s="102" t="s">
        <v>5</v>
      </c>
      <c r="E65" s="29">
        <v>1</v>
      </c>
      <c r="F65" s="29" t="s">
        <v>336</v>
      </c>
      <c r="G65" s="105"/>
      <c r="H65" s="106"/>
    </row>
    <row r="66" spans="1:10" ht="24">
      <c r="A66" s="109"/>
      <c r="B66" s="107"/>
      <c r="C66" s="26" t="s">
        <v>247</v>
      </c>
      <c r="D66" s="102"/>
      <c r="E66" s="29" t="s">
        <v>9</v>
      </c>
      <c r="F66" s="29" t="s">
        <v>336</v>
      </c>
      <c r="G66" s="49"/>
      <c r="H66" s="48" t="s">
        <v>341</v>
      </c>
    </row>
    <row r="67" spans="1:10" ht="27.75" customHeight="1">
      <c r="A67" s="27" t="s">
        <v>79</v>
      </c>
      <c r="B67" s="28" t="s">
        <v>80</v>
      </c>
      <c r="C67" s="26" t="s">
        <v>248</v>
      </c>
      <c r="D67" s="29" t="s">
        <v>5</v>
      </c>
      <c r="E67" s="29" t="s">
        <v>9</v>
      </c>
      <c r="F67" s="29" t="s">
        <v>336</v>
      </c>
      <c r="G67" s="49"/>
      <c r="H67" s="48" t="s">
        <v>341</v>
      </c>
    </row>
    <row r="68" spans="1:10" ht="24">
      <c r="A68" s="109" t="s">
        <v>81</v>
      </c>
      <c r="B68" s="107" t="s">
        <v>82</v>
      </c>
      <c r="C68" s="26" t="s">
        <v>85</v>
      </c>
      <c r="D68" s="102" t="s">
        <v>5</v>
      </c>
      <c r="E68" s="29">
        <v>1</v>
      </c>
      <c r="F68" s="29" t="s">
        <v>336</v>
      </c>
      <c r="G68" s="105"/>
      <c r="H68" s="106"/>
    </row>
    <row r="69" spans="1:10" ht="24">
      <c r="A69" s="109"/>
      <c r="B69" s="107"/>
      <c r="C69" s="26" t="s">
        <v>86</v>
      </c>
      <c r="D69" s="102"/>
      <c r="E69" s="29" t="s">
        <v>9</v>
      </c>
      <c r="F69" s="29" t="s">
        <v>336</v>
      </c>
      <c r="G69" s="49"/>
      <c r="H69" s="48" t="s">
        <v>341</v>
      </c>
    </row>
    <row r="70" spans="1:10" ht="24">
      <c r="A70" s="109"/>
      <c r="B70" s="107"/>
      <c r="C70" s="26" t="s">
        <v>249</v>
      </c>
      <c r="D70" s="102"/>
      <c r="E70" s="29">
        <v>1</v>
      </c>
      <c r="F70" s="29" t="s">
        <v>336</v>
      </c>
      <c r="G70" s="105"/>
      <c r="H70" s="106"/>
    </row>
    <row r="71" spans="1:10" ht="24">
      <c r="A71" s="109"/>
      <c r="B71" s="107"/>
      <c r="C71" s="26" t="s">
        <v>250</v>
      </c>
      <c r="D71" s="102"/>
      <c r="E71" s="29" t="s">
        <v>9</v>
      </c>
      <c r="F71" s="29" t="s">
        <v>336</v>
      </c>
      <c r="G71" s="49"/>
      <c r="H71" s="48" t="s">
        <v>341</v>
      </c>
    </row>
    <row r="72" spans="1:10" ht="36">
      <c r="A72" s="109"/>
      <c r="B72" s="107"/>
      <c r="C72" s="26" t="s">
        <v>251</v>
      </c>
      <c r="D72" s="102"/>
      <c r="E72" s="29">
        <v>1</v>
      </c>
      <c r="F72" s="29" t="s">
        <v>336</v>
      </c>
      <c r="G72" s="105"/>
      <c r="H72" s="106"/>
    </row>
    <row r="73" spans="1:10" s="45" customFormat="1">
      <c r="A73" s="90" t="s">
        <v>338</v>
      </c>
      <c r="B73" s="91"/>
      <c r="C73" s="91"/>
      <c r="D73" s="91"/>
      <c r="E73" s="92"/>
      <c r="F73" s="93" t="str">
        <f>SUMIF(F53:F72,"Y",E53:E72)&amp;"+"&amp;COUNTIF(E53:E72,"1B")+2*COUNTIF(E53:E72,"2B")&amp;"B"</f>
        <v>17+7B</v>
      </c>
      <c r="G73" s="94"/>
      <c r="H73" s="95"/>
    </row>
    <row r="74" spans="1:10" s="45" customFormat="1" ht="15.75" customHeight="1">
      <c r="A74" s="90" t="s">
        <v>339</v>
      </c>
      <c r="B74" s="91"/>
      <c r="C74" s="91"/>
      <c r="D74" s="91"/>
      <c r="E74" s="92"/>
      <c r="F74" s="93">
        <f>SUM(G53:G72)</f>
        <v>0</v>
      </c>
      <c r="G74" s="94"/>
      <c r="H74" s="95"/>
    </row>
    <row r="75" spans="1:10" s="45" customFormat="1" ht="15.75" customHeight="1">
      <c r="A75" s="96" t="s">
        <v>340</v>
      </c>
      <c r="B75" s="97"/>
      <c r="C75" s="97"/>
      <c r="D75" s="97"/>
      <c r="E75" s="98"/>
      <c r="F75" s="99">
        <f>F74/SUMIF(F53:F72,"Y",E53:E72)</f>
        <v>0</v>
      </c>
      <c r="G75" s="100"/>
      <c r="H75" s="101"/>
      <c r="J75" s="46"/>
    </row>
    <row r="77" spans="1:10" ht="24">
      <c r="A77" s="30"/>
      <c r="B77" s="34" t="s">
        <v>0</v>
      </c>
      <c r="C77" s="27" t="s">
        <v>1</v>
      </c>
      <c r="D77" s="23" t="s">
        <v>2</v>
      </c>
      <c r="E77" s="23" t="s">
        <v>173</v>
      </c>
      <c r="F77" s="23" t="s">
        <v>334</v>
      </c>
      <c r="G77" s="122" t="s">
        <v>174</v>
      </c>
      <c r="H77" s="123"/>
    </row>
    <row r="78" spans="1:10">
      <c r="A78" s="112" t="s">
        <v>87</v>
      </c>
      <c r="B78" s="113"/>
      <c r="C78" s="114"/>
      <c r="D78" s="31"/>
      <c r="E78" s="25" t="str">
        <f>SUM(E79:E97)&amp;"+"&amp;"9B"</f>
        <v>39+9B</v>
      </c>
      <c r="F78" s="25" t="s">
        <v>335</v>
      </c>
      <c r="G78" s="103"/>
      <c r="H78" s="104"/>
    </row>
    <row r="79" spans="1:10" ht="24">
      <c r="A79" s="27" t="s">
        <v>88</v>
      </c>
      <c r="B79" s="28" t="s">
        <v>89</v>
      </c>
      <c r="C79" s="26" t="s">
        <v>104</v>
      </c>
      <c r="D79" s="29" t="s">
        <v>90</v>
      </c>
      <c r="E79" s="29" t="s">
        <v>6</v>
      </c>
      <c r="F79" s="29" t="s">
        <v>336</v>
      </c>
      <c r="G79" s="105"/>
      <c r="H79" s="106"/>
    </row>
    <row r="80" spans="1:10" ht="24">
      <c r="A80" s="109" t="s">
        <v>91</v>
      </c>
      <c r="B80" s="107" t="s">
        <v>92</v>
      </c>
      <c r="C80" s="26" t="s">
        <v>252</v>
      </c>
      <c r="D80" s="29" t="s">
        <v>5</v>
      </c>
      <c r="E80" s="29">
        <v>1</v>
      </c>
      <c r="F80" s="29" t="s">
        <v>336</v>
      </c>
      <c r="G80" s="105"/>
      <c r="H80" s="106"/>
    </row>
    <row r="81" spans="1:8" ht="36">
      <c r="A81" s="109"/>
      <c r="B81" s="107"/>
      <c r="C81" s="26" t="s">
        <v>253</v>
      </c>
      <c r="D81" s="29" t="s">
        <v>5</v>
      </c>
      <c r="E81" s="29">
        <v>2</v>
      </c>
      <c r="F81" s="29" t="s">
        <v>336</v>
      </c>
      <c r="G81" s="105"/>
      <c r="H81" s="106"/>
    </row>
    <row r="82" spans="1:8" ht="24">
      <c r="A82" s="109"/>
      <c r="B82" s="107"/>
      <c r="C82" s="26" t="s">
        <v>254</v>
      </c>
      <c r="D82" s="29" t="s">
        <v>5</v>
      </c>
      <c r="E82" s="29">
        <v>1</v>
      </c>
      <c r="F82" s="29" t="s">
        <v>336</v>
      </c>
      <c r="G82" s="105"/>
      <c r="H82" s="106"/>
    </row>
    <row r="83" spans="1:8" ht="109.5" customHeight="1">
      <c r="A83" s="108" t="s">
        <v>105</v>
      </c>
      <c r="B83" s="107" t="s">
        <v>93</v>
      </c>
      <c r="C83" s="26" t="s">
        <v>255</v>
      </c>
      <c r="D83" s="29" t="s">
        <v>322</v>
      </c>
      <c r="E83" s="35">
        <v>1</v>
      </c>
      <c r="F83" s="29" t="s">
        <v>336</v>
      </c>
      <c r="G83" s="105"/>
      <c r="H83" s="106"/>
    </row>
    <row r="84" spans="1:8" ht="87.75" customHeight="1">
      <c r="A84" s="108"/>
      <c r="B84" s="107"/>
      <c r="C84" s="26" t="s">
        <v>256</v>
      </c>
      <c r="D84" s="29" t="s">
        <v>106</v>
      </c>
      <c r="E84" s="35">
        <v>1</v>
      </c>
      <c r="F84" s="29" t="s">
        <v>336</v>
      </c>
      <c r="G84" s="105"/>
      <c r="H84" s="106"/>
    </row>
    <row r="85" spans="1:8" ht="60">
      <c r="A85" s="108"/>
      <c r="B85" s="107"/>
      <c r="C85" s="26" t="s">
        <v>257</v>
      </c>
      <c r="D85" s="29" t="s">
        <v>5</v>
      </c>
      <c r="E85" s="29">
        <v>2</v>
      </c>
      <c r="F85" s="29" t="s">
        <v>336</v>
      </c>
      <c r="G85" s="105"/>
      <c r="H85" s="106"/>
    </row>
    <row r="86" spans="1:8" ht="84.75" customHeight="1">
      <c r="A86" s="108"/>
      <c r="B86" s="107"/>
      <c r="C86" s="26" t="s">
        <v>258</v>
      </c>
      <c r="D86" s="29" t="s">
        <v>5</v>
      </c>
      <c r="E86" s="29">
        <v>1</v>
      </c>
      <c r="F86" s="29" t="s">
        <v>336</v>
      </c>
      <c r="G86" s="105"/>
      <c r="H86" s="106"/>
    </row>
    <row r="87" spans="1:8" ht="60">
      <c r="A87" s="108"/>
      <c r="B87" s="107"/>
      <c r="C87" s="26" t="s">
        <v>259</v>
      </c>
      <c r="D87" s="29" t="s">
        <v>5</v>
      </c>
      <c r="E87" s="29">
        <v>5</v>
      </c>
      <c r="F87" s="29" t="s">
        <v>336</v>
      </c>
      <c r="G87" s="105"/>
      <c r="H87" s="106"/>
    </row>
    <row r="88" spans="1:8" ht="36">
      <c r="A88" s="108"/>
      <c r="B88" s="107"/>
      <c r="C88" s="26" t="s">
        <v>260</v>
      </c>
      <c r="D88" s="29" t="s">
        <v>5</v>
      </c>
      <c r="E88" s="29">
        <v>1</v>
      </c>
      <c r="F88" s="29" t="s">
        <v>336</v>
      </c>
      <c r="G88" s="105"/>
      <c r="H88" s="106"/>
    </row>
    <row r="89" spans="1:8" ht="36">
      <c r="A89" s="108" t="s">
        <v>94</v>
      </c>
      <c r="B89" s="107" t="s">
        <v>95</v>
      </c>
      <c r="C89" s="26" t="s">
        <v>261</v>
      </c>
      <c r="D89" s="36" t="s">
        <v>5</v>
      </c>
      <c r="E89" s="35">
        <v>2</v>
      </c>
      <c r="F89" s="29" t="s">
        <v>336</v>
      </c>
      <c r="G89" s="105"/>
      <c r="H89" s="106"/>
    </row>
    <row r="90" spans="1:8" ht="204">
      <c r="A90" s="108"/>
      <c r="B90" s="107"/>
      <c r="C90" s="26" t="s">
        <v>262</v>
      </c>
      <c r="D90" s="36" t="s">
        <v>5</v>
      </c>
      <c r="E90" s="35">
        <v>5</v>
      </c>
      <c r="F90" s="29" t="s">
        <v>336</v>
      </c>
      <c r="G90" s="105"/>
      <c r="H90" s="106"/>
    </row>
    <row r="91" spans="1:8" ht="317.25" customHeight="1">
      <c r="A91" s="108"/>
      <c r="B91" s="107"/>
      <c r="C91" s="26" t="s">
        <v>263</v>
      </c>
      <c r="D91" s="36" t="s">
        <v>5</v>
      </c>
      <c r="E91" s="35">
        <v>5</v>
      </c>
      <c r="F91" s="29" t="s">
        <v>336</v>
      </c>
      <c r="G91" s="105"/>
      <c r="H91" s="106"/>
    </row>
    <row r="92" spans="1:8" ht="111.75" customHeight="1">
      <c r="A92" s="109" t="s">
        <v>96</v>
      </c>
      <c r="B92" s="107" t="s">
        <v>97</v>
      </c>
      <c r="C92" s="110" t="s">
        <v>343</v>
      </c>
      <c r="D92" s="118" t="s">
        <v>342</v>
      </c>
      <c r="E92" s="35">
        <v>5</v>
      </c>
      <c r="F92" s="29" t="s">
        <v>336</v>
      </c>
      <c r="G92" s="105"/>
      <c r="H92" s="106"/>
    </row>
    <row r="93" spans="1:8" ht="26.25" customHeight="1">
      <c r="A93" s="109"/>
      <c r="B93" s="107"/>
      <c r="C93" s="111"/>
      <c r="D93" s="119"/>
      <c r="E93" s="47" t="s">
        <v>55</v>
      </c>
      <c r="F93" s="47" t="s">
        <v>336</v>
      </c>
      <c r="G93" s="49"/>
      <c r="H93" s="48" t="s">
        <v>341</v>
      </c>
    </row>
    <row r="94" spans="1:8" ht="203.25" customHeight="1">
      <c r="A94" s="109"/>
      <c r="B94" s="107"/>
      <c r="C94" s="110" t="s">
        <v>344</v>
      </c>
      <c r="D94" s="120" t="s">
        <v>5</v>
      </c>
      <c r="E94" s="35">
        <v>4</v>
      </c>
      <c r="F94" s="29" t="s">
        <v>336</v>
      </c>
      <c r="G94" s="105"/>
      <c r="H94" s="106"/>
    </row>
    <row r="95" spans="1:8" ht="37.5" customHeight="1">
      <c r="A95" s="109"/>
      <c r="B95" s="107"/>
      <c r="C95" s="111"/>
      <c r="D95" s="121"/>
      <c r="E95" s="47" t="s">
        <v>55</v>
      </c>
      <c r="F95" s="47" t="s">
        <v>336</v>
      </c>
      <c r="G95" s="49"/>
      <c r="H95" s="48" t="s">
        <v>341</v>
      </c>
    </row>
    <row r="96" spans="1:8" ht="108" customHeight="1">
      <c r="A96" s="109"/>
      <c r="B96" s="107"/>
      <c r="C96" s="37" t="s">
        <v>264</v>
      </c>
      <c r="D96" s="29" t="s">
        <v>107</v>
      </c>
      <c r="E96" s="36">
        <v>3</v>
      </c>
      <c r="F96" s="29" t="s">
        <v>336</v>
      </c>
      <c r="G96" s="105"/>
      <c r="H96" s="106"/>
    </row>
    <row r="97" spans="1:10" ht="337.5" customHeight="1">
      <c r="A97" s="27" t="s">
        <v>102</v>
      </c>
      <c r="B97" s="28" t="s">
        <v>103</v>
      </c>
      <c r="C97" s="26" t="s">
        <v>265</v>
      </c>
      <c r="D97" s="36" t="s">
        <v>5</v>
      </c>
      <c r="E97" s="35" t="s">
        <v>108</v>
      </c>
      <c r="F97" s="29" t="s">
        <v>336</v>
      </c>
      <c r="G97" s="49">
        <v>0</v>
      </c>
      <c r="H97" s="48" t="s">
        <v>341</v>
      </c>
    </row>
    <row r="98" spans="1:10" s="45" customFormat="1">
      <c r="A98" s="90" t="s">
        <v>338</v>
      </c>
      <c r="B98" s="91"/>
      <c r="C98" s="91"/>
      <c r="D98" s="91"/>
      <c r="E98" s="92"/>
      <c r="F98" s="93" t="str">
        <f>SUMIF(F79:F97,"Y",E79:E97)&amp;"+9B"</f>
        <v>39+9B</v>
      </c>
      <c r="G98" s="94"/>
      <c r="H98" s="95"/>
    </row>
    <row r="99" spans="1:10" s="45" customFormat="1" ht="15.75" customHeight="1">
      <c r="A99" s="90" t="s">
        <v>339</v>
      </c>
      <c r="B99" s="91"/>
      <c r="C99" s="91"/>
      <c r="D99" s="91"/>
      <c r="E99" s="92"/>
      <c r="F99" s="93">
        <f>SUM(G79:G97)</f>
        <v>0</v>
      </c>
      <c r="G99" s="94"/>
      <c r="H99" s="95"/>
    </row>
    <row r="100" spans="1:10" s="45" customFormat="1" ht="15.75" customHeight="1">
      <c r="A100" s="96" t="s">
        <v>340</v>
      </c>
      <c r="B100" s="97"/>
      <c r="C100" s="97"/>
      <c r="D100" s="97"/>
      <c r="E100" s="98"/>
      <c r="F100" s="99">
        <f>F99/SUMIF(F79:F97,"Y",E79:E97)</f>
        <v>0</v>
      </c>
      <c r="G100" s="100"/>
      <c r="H100" s="101"/>
      <c r="J100" s="46"/>
    </row>
    <row r="102" spans="1:10" ht="24">
      <c r="A102" s="27"/>
      <c r="B102" s="34" t="s">
        <v>0</v>
      </c>
      <c r="C102" s="27" t="s">
        <v>1</v>
      </c>
      <c r="D102" s="38" t="s">
        <v>2</v>
      </c>
      <c r="E102" s="23" t="s">
        <v>173</v>
      </c>
      <c r="F102" s="23" t="s">
        <v>334</v>
      </c>
      <c r="G102" s="122" t="s">
        <v>174</v>
      </c>
      <c r="H102" s="123"/>
    </row>
    <row r="103" spans="1:10">
      <c r="A103" s="112" t="s">
        <v>109</v>
      </c>
      <c r="B103" s="113"/>
      <c r="C103" s="114"/>
      <c r="D103" s="25"/>
      <c r="E103" s="25" t="str">
        <f>SUM(E104:E125)&amp;"+"&amp;COUNTIF(E104:E125,"1B")+2*COUNTIF(E104:E125,"2B")&amp;"B"</f>
        <v>23+8B</v>
      </c>
      <c r="F103" s="25" t="s">
        <v>335</v>
      </c>
      <c r="G103" s="103"/>
      <c r="H103" s="104"/>
    </row>
    <row r="104" spans="1:10" ht="24">
      <c r="A104" s="27" t="s">
        <v>110</v>
      </c>
      <c r="B104" s="28" t="s">
        <v>111</v>
      </c>
      <c r="C104" s="26" t="s">
        <v>266</v>
      </c>
      <c r="D104" s="29" t="s">
        <v>5</v>
      </c>
      <c r="E104" s="29" t="s">
        <v>6</v>
      </c>
      <c r="F104" s="29" t="s">
        <v>336</v>
      </c>
      <c r="G104" s="105"/>
      <c r="H104" s="106"/>
    </row>
    <row r="105" spans="1:10" ht="65.25" customHeight="1">
      <c r="A105" s="27" t="s">
        <v>112</v>
      </c>
      <c r="B105" s="28" t="s">
        <v>113</v>
      </c>
      <c r="C105" s="26" t="s">
        <v>327</v>
      </c>
      <c r="D105" s="29" t="s">
        <v>114</v>
      </c>
      <c r="E105" s="29" t="s">
        <v>6</v>
      </c>
      <c r="F105" s="29" t="s">
        <v>336</v>
      </c>
      <c r="G105" s="105"/>
      <c r="H105" s="106"/>
    </row>
    <row r="106" spans="1:10" ht="24">
      <c r="A106" s="27" t="s">
        <v>115</v>
      </c>
      <c r="B106" s="28" t="s">
        <v>116</v>
      </c>
      <c r="C106" s="37" t="s">
        <v>267</v>
      </c>
      <c r="D106" s="29" t="s">
        <v>5</v>
      </c>
      <c r="E106" s="29" t="s">
        <v>6</v>
      </c>
      <c r="F106" s="29" t="s">
        <v>336</v>
      </c>
      <c r="G106" s="105"/>
      <c r="H106" s="106"/>
    </row>
    <row r="107" spans="1:10" ht="63.75" customHeight="1">
      <c r="A107" s="27" t="s">
        <v>117</v>
      </c>
      <c r="B107" s="28" t="s">
        <v>113</v>
      </c>
      <c r="C107" s="26" t="s">
        <v>268</v>
      </c>
      <c r="D107" s="29" t="s">
        <v>114</v>
      </c>
      <c r="E107" s="29">
        <v>4</v>
      </c>
      <c r="F107" s="29" t="s">
        <v>336</v>
      </c>
      <c r="G107" s="105"/>
      <c r="H107" s="106"/>
    </row>
    <row r="108" spans="1:10" ht="60">
      <c r="A108" s="108" t="s">
        <v>118</v>
      </c>
      <c r="B108" s="107" t="s">
        <v>119</v>
      </c>
      <c r="C108" s="26" t="s">
        <v>328</v>
      </c>
      <c r="D108" s="102" t="s">
        <v>329</v>
      </c>
      <c r="E108" s="29">
        <v>1</v>
      </c>
      <c r="F108" s="29" t="s">
        <v>336</v>
      </c>
      <c r="G108" s="105"/>
      <c r="H108" s="106"/>
    </row>
    <row r="109" spans="1:10">
      <c r="A109" s="108"/>
      <c r="B109" s="107"/>
      <c r="C109" s="26" t="s">
        <v>269</v>
      </c>
      <c r="D109" s="102"/>
      <c r="E109" s="29" t="s">
        <v>83</v>
      </c>
      <c r="F109" s="29" t="s">
        <v>336</v>
      </c>
      <c r="G109" s="49"/>
      <c r="H109" s="48" t="s">
        <v>341</v>
      </c>
    </row>
    <row r="110" spans="1:10" ht="30" customHeight="1">
      <c r="A110" s="108" t="s">
        <v>120</v>
      </c>
      <c r="B110" s="107" t="s">
        <v>121</v>
      </c>
      <c r="C110" s="26" t="s">
        <v>270</v>
      </c>
      <c r="D110" s="102" t="s">
        <v>122</v>
      </c>
      <c r="E110" s="29">
        <v>1</v>
      </c>
      <c r="F110" s="29" t="s">
        <v>336</v>
      </c>
      <c r="G110" s="105"/>
      <c r="H110" s="106"/>
    </row>
    <row r="111" spans="1:10" ht="26.25" customHeight="1">
      <c r="A111" s="108"/>
      <c r="B111" s="107"/>
      <c r="C111" s="26" t="s">
        <v>271</v>
      </c>
      <c r="D111" s="102"/>
      <c r="E111" s="29" t="s">
        <v>83</v>
      </c>
      <c r="F111" s="29" t="s">
        <v>336</v>
      </c>
      <c r="G111" s="49"/>
      <c r="H111" s="48" t="s">
        <v>341</v>
      </c>
    </row>
    <row r="112" spans="1:10" ht="24">
      <c r="A112" s="108" t="s">
        <v>123</v>
      </c>
      <c r="B112" s="107" t="s">
        <v>124</v>
      </c>
      <c r="C112" s="26" t="s">
        <v>272</v>
      </c>
      <c r="D112" s="102" t="s">
        <v>5</v>
      </c>
      <c r="E112" s="29" t="s">
        <v>9</v>
      </c>
      <c r="F112" s="29" t="s">
        <v>336</v>
      </c>
      <c r="G112" s="49"/>
      <c r="H112" s="48" t="s">
        <v>341</v>
      </c>
    </row>
    <row r="113" spans="1:10">
      <c r="A113" s="108"/>
      <c r="B113" s="107"/>
      <c r="C113" s="26" t="s">
        <v>273</v>
      </c>
      <c r="D113" s="102"/>
      <c r="E113" s="29" t="s">
        <v>9</v>
      </c>
      <c r="F113" s="29" t="s">
        <v>336</v>
      </c>
      <c r="G113" s="49"/>
      <c r="H113" s="48" t="s">
        <v>341</v>
      </c>
    </row>
    <row r="114" spans="1:10" ht="22.5" customHeight="1">
      <c r="A114" s="108" t="s">
        <v>125</v>
      </c>
      <c r="B114" s="107" t="s">
        <v>126</v>
      </c>
      <c r="C114" s="107" t="s">
        <v>274</v>
      </c>
      <c r="D114" s="102" t="s">
        <v>5</v>
      </c>
      <c r="E114" s="29">
        <v>4</v>
      </c>
      <c r="F114" s="29" t="s">
        <v>336</v>
      </c>
      <c r="G114" s="105"/>
      <c r="H114" s="106"/>
    </row>
    <row r="115" spans="1:10" ht="18.75" customHeight="1">
      <c r="A115" s="108"/>
      <c r="B115" s="107"/>
      <c r="C115" s="107"/>
      <c r="D115" s="102"/>
      <c r="E115" s="29" t="s">
        <v>83</v>
      </c>
      <c r="F115" s="29" t="s">
        <v>336</v>
      </c>
      <c r="G115" s="49"/>
      <c r="H115" s="48" t="s">
        <v>341</v>
      </c>
    </row>
    <row r="116" spans="1:10" ht="42" customHeight="1">
      <c r="A116" s="27" t="s">
        <v>127</v>
      </c>
      <c r="B116" s="28" t="s">
        <v>128</v>
      </c>
      <c r="C116" s="26" t="s">
        <v>275</v>
      </c>
      <c r="D116" s="29" t="s">
        <v>5</v>
      </c>
      <c r="E116" s="29">
        <v>3</v>
      </c>
      <c r="F116" s="29" t="s">
        <v>336</v>
      </c>
      <c r="G116" s="105"/>
      <c r="H116" s="106"/>
    </row>
    <row r="117" spans="1:10" ht="84.75" customHeight="1">
      <c r="A117" s="108" t="s">
        <v>129</v>
      </c>
      <c r="B117" s="107" t="s">
        <v>130</v>
      </c>
      <c r="C117" s="26" t="s">
        <v>276</v>
      </c>
      <c r="D117" s="102" t="s">
        <v>5</v>
      </c>
      <c r="E117" s="29">
        <v>1</v>
      </c>
      <c r="F117" s="29" t="s">
        <v>336</v>
      </c>
      <c r="G117" s="105"/>
      <c r="H117" s="106"/>
    </row>
    <row r="118" spans="1:10" ht="36">
      <c r="A118" s="108"/>
      <c r="B118" s="107"/>
      <c r="C118" s="26" t="s">
        <v>277</v>
      </c>
      <c r="D118" s="102"/>
      <c r="E118" s="29" t="s">
        <v>9</v>
      </c>
      <c r="F118" s="29" t="s">
        <v>336</v>
      </c>
      <c r="G118" s="49"/>
      <c r="H118" s="48" t="s">
        <v>341</v>
      </c>
    </row>
    <row r="119" spans="1:10">
      <c r="A119" s="34" t="s">
        <v>131</v>
      </c>
      <c r="B119" s="28" t="s">
        <v>132</v>
      </c>
      <c r="C119" s="26" t="s">
        <v>278</v>
      </c>
      <c r="D119" s="29" t="s">
        <v>5</v>
      </c>
      <c r="E119" s="29">
        <v>2</v>
      </c>
      <c r="F119" s="29" t="s">
        <v>336</v>
      </c>
      <c r="G119" s="105"/>
      <c r="H119" s="106"/>
    </row>
    <row r="120" spans="1:10" ht="43.5" customHeight="1">
      <c r="A120" s="108" t="s">
        <v>133</v>
      </c>
      <c r="B120" s="107" t="s">
        <v>103</v>
      </c>
      <c r="C120" s="26" t="s">
        <v>279</v>
      </c>
      <c r="D120" s="102" t="s">
        <v>5</v>
      </c>
      <c r="E120" s="29">
        <v>1</v>
      </c>
      <c r="F120" s="29" t="s">
        <v>336</v>
      </c>
      <c r="G120" s="105"/>
      <c r="H120" s="106"/>
    </row>
    <row r="121" spans="1:10" ht="45.75" customHeight="1">
      <c r="A121" s="108"/>
      <c r="B121" s="107"/>
      <c r="C121" s="26" t="s">
        <v>280</v>
      </c>
      <c r="D121" s="102"/>
      <c r="E121" s="29">
        <v>1</v>
      </c>
      <c r="F121" s="29" t="s">
        <v>336</v>
      </c>
      <c r="G121" s="105"/>
      <c r="H121" s="106"/>
    </row>
    <row r="122" spans="1:10" ht="39" customHeight="1">
      <c r="A122" s="34" t="s">
        <v>134</v>
      </c>
      <c r="B122" s="28" t="s">
        <v>135</v>
      </c>
      <c r="C122" s="26" t="s">
        <v>281</v>
      </c>
      <c r="D122" s="29" t="s">
        <v>5</v>
      </c>
      <c r="E122" s="29" t="s">
        <v>54</v>
      </c>
      <c r="F122" s="29" t="s">
        <v>336</v>
      </c>
      <c r="G122" s="49"/>
      <c r="H122" s="48" t="s">
        <v>341</v>
      </c>
    </row>
    <row r="123" spans="1:10" ht="28.5" customHeight="1">
      <c r="A123" s="108" t="s">
        <v>136</v>
      </c>
      <c r="B123" s="107" t="s">
        <v>137</v>
      </c>
      <c r="C123" s="26" t="s">
        <v>140</v>
      </c>
      <c r="D123" s="102" t="s">
        <v>282</v>
      </c>
      <c r="E123" s="29">
        <v>1</v>
      </c>
      <c r="F123" s="29" t="s">
        <v>336</v>
      </c>
      <c r="G123" s="105"/>
      <c r="H123" s="106"/>
    </row>
    <row r="124" spans="1:10" ht="30.75" customHeight="1">
      <c r="A124" s="108"/>
      <c r="B124" s="107"/>
      <c r="C124" s="26" t="s">
        <v>141</v>
      </c>
      <c r="D124" s="102"/>
      <c r="E124" s="29">
        <v>1</v>
      </c>
      <c r="F124" s="29" t="s">
        <v>336</v>
      </c>
      <c r="G124" s="105">
        <v>0</v>
      </c>
      <c r="H124" s="106"/>
    </row>
    <row r="125" spans="1:10" ht="48">
      <c r="A125" s="34" t="s">
        <v>138</v>
      </c>
      <c r="B125" s="28" t="s">
        <v>139</v>
      </c>
      <c r="C125" s="26" t="s">
        <v>283</v>
      </c>
      <c r="D125" s="29" t="s">
        <v>5</v>
      </c>
      <c r="E125" s="29">
        <v>3</v>
      </c>
      <c r="F125" s="29" t="s">
        <v>336</v>
      </c>
      <c r="G125" s="105"/>
      <c r="H125" s="106"/>
    </row>
    <row r="126" spans="1:10" s="45" customFormat="1">
      <c r="A126" s="90" t="s">
        <v>338</v>
      </c>
      <c r="B126" s="91"/>
      <c r="C126" s="91"/>
      <c r="D126" s="91"/>
      <c r="E126" s="92"/>
      <c r="F126" s="93" t="str">
        <f>SUMIF(F104:F125,"Y",E104:E125)&amp;"+"&amp;COUNTIF(E104:E125,"1B")+2*COUNTIF(E104:E125,"2B")&amp;"B"</f>
        <v>23+8B</v>
      </c>
      <c r="G126" s="94"/>
      <c r="H126" s="95"/>
    </row>
    <row r="127" spans="1:10" s="45" customFormat="1" ht="15.75" customHeight="1">
      <c r="A127" s="90" t="s">
        <v>339</v>
      </c>
      <c r="B127" s="91"/>
      <c r="C127" s="91"/>
      <c r="D127" s="91"/>
      <c r="E127" s="92"/>
      <c r="F127" s="93">
        <f>SUM(G104:G125)</f>
        <v>0</v>
      </c>
      <c r="G127" s="94"/>
      <c r="H127" s="95"/>
    </row>
    <row r="128" spans="1:10" s="45" customFormat="1" ht="15.75" customHeight="1">
      <c r="A128" s="96" t="s">
        <v>340</v>
      </c>
      <c r="B128" s="97"/>
      <c r="C128" s="97"/>
      <c r="D128" s="97"/>
      <c r="E128" s="98"/>
      <c r="F128" s="99">
        <f>F127/SUMIF(F104:F125,"Y",E104:E125)</f>
        <v>0</v>
      </c>
      <c r="G128" s="100"/>
      <c r="H128" s="101"/>
      <c r="J128" s="46"/>
    </row>
    <row r="129" spans="1:8">
      <c r="A129" s="39"/>
      <c r="B129" s="40"/>
      <c r="C129" s="39"/>
      <c r="D129" s="41"/>
      <c r="E129" s="42"/>
      <c r="F129" s="42"/>
      <c r="G129" s="42"/>
    </row>
    <row r="130" spans="1:8" ht="24">
      <c r="A130" s="30"/>
      <c r="B130" s="34" t="s">
        <v>0</v>
      </c>
      <c r="C130" s="27" t="s">
        <v>1</v>
      </c>
      <c r="D130" s="23" t="s">
        <v>2</v>
      </c>
      <c r="E130" s="23" t="s">
        <v>173</v>
      </c>
      <c r="F130" s="23" t="s">
        <v>334</v>
      </c>
      <c r="G130" s="122" t="s">
        <v>174</v>
      </c>
      <c r="H130" s="123"/>
    </row>
    <row r="131" spans="1:8" ht="15.75" customHeight="1">
      <c r="A131" s="112" t="s">
        <v>142</v>
      </c>
      <c r="B131" s="113"/>
      <c r="C131" s="114"/>
      <c r="D131" s="25" t="s">
        <v>143</v>
      </c>
      <c r="E131" s="25" t="str">
        <f>SUM(E132:E153)&amp;"+"&amp;COUNTIF(E132:E153,"1B")&amp;"B"</f>
        <v>26+5B</v>
      </c>
      <c r="F131" s="25" t="s">
        <v>335</v>
      </c>
      <c r="G131" s="103"/>
      <c r="H131" s="104"/>
    </row>
    <row r="132" spans="1:8" ht="96">
      <c r="A132" s="27" t="s">
        <v>144</v>
      </c>
      <c r="B132" s="28" t="s">
        <v>145</v>
      </c>
      <c r="C132" s="26" t="s">
        <v>330</v>
      </c>
      <c r="D132" s="29" t="s">
        <v>146</v>
      </c>
      <c r="E132" s="29" t="s">
        <v>6</v>
      </c>
      <c r="F132" s="29" t="s">
        <v>336</v>
      </c>
      <c r="G132" s="105"/>
      <c r="H132" s="106"/>
    </row>
    <row r="133" spans="1:8" ht="36">
      <c r="A133" s="109" t="s">
        <v>147</v>
      </c>
      <c r="B133" s="107" t="s">
        <v>148</v>
      </c>
      <c r="C133" s="26" t="s">
        <v>284</v>
      </c>
      <c r="D133" s="102" t="s">
        <v>5</v>
      </c>
      <c r="E133" s="29">
        <v>1</v>
      </c>
      <c r="F133" s="29" t="s">
        <v>336</v>
      </c>
      <c r="G133" s="105"/>
      <c r="H133" s="106"/>
    </row>
    <row r="134" spans="1:8" ht="29.25" customHeight="1">
      <c r="A134" s="109"/>
      <c r="B134" s="107"/>
      <c r="C134" s="26" t="s">
        <v>285</v>
      </c>
      <c r="D134" s="102"/>
      <c r="E134" s="29">
        <v>1</v>
      </c>
      <c r="F134" s="29" t="s">
        <v>336</v>
      </c>
      <c r="G134" s="105"/>
      <c r="H134" s="106"/>
    </row>
    <row r="135" spans="1:8" ht="60">
      <c r="A135" s="27" t="s">
        <v>149</v>
      </c>
      <c r="B135" s="28" t="s">
        <v>150</v>
      </c>
      <c r="C135" s="26" t="s">
        <v>331</v>
      </c>
      <c r="D135" s="29" t="s">
        <v>220</v>
      </c>
      <c r="E135" s="29">
        <v>1</v>
      </c>
      <c r="F135" s="29" t="s">
        <v>336</v>
      </c>
      <c r="G135" s="105"/>
      <c r="H135" s="106"/>
    </row>
    <row r="136" spans="1:8" ht="27.75" customHeight="1">
      <c r="A136" s="27" t="s">
        <v>151</v>
      </c>
      <c r="B136" s="28" t="s">
        <v>152</v>
      </c>
      <c r="C136" s="26" t="s">
        <v>286</v>
      </c>
      <c r="D136" s="29" t="s">
        <v>5</v>
      </c>
      <c r="E136" s="29">
        <v>1</v>
      </c>
      <c r="F136" s="29" t="s">
        <v>336</v>
      </c>
      <c r="G136" s="105"/>
      <c r="H136" s="106"/>
    </row>
    <row r="137" spans="1:8" ht="24">
      <c r="A137" s="109" t="s">
        <v>153</v>
      </c>
      <c r="B137" s="107" t="s">
        <v>154</v>
      </c>
      <c r="C137" s="26" t="s">
        <v>155</v>
      </c>
      <c r="D137" s="102" t="s">
        <v>156</v>
      </c>
      <c r="E137" s="29">
        <v>1</v>
      </c>
      <c r="F137" s="29" t="s">
        <v>336</v>
      </c>
      <c r="G137" s="105"/>
      <c r="H137" s="106"/>
    </row>
    <row r="138" spans="1:8" ht="24">
      <c r="A138" s="109"/>
      <c r="B138" s="107"/>
      <c r="C138" s="26" t="s">
        <v>287</v>
      </c>
      <c r="D138" s="102"/>
      <c r="E138" s="29">
        <v>1</v>
      </c>
      <c r="F138" s="29" t="s">
        <v>336</v>
      </c>
      <c r="G138" s="105"/>
      <c r="H138" s="106"/>
    </row>
    <row r="139" spans="1:8" ht="36">
      <c r="A139" s="27" t="s">
        <v>157</v>
      </c>
      <c r="B139" s="28" t="s">
        <v>158</v>
      </c>
      <c r="C139" s="26" t="s">
        <v>288</v>
      </c>
      <c r="D139" s="29" t="s">
        <v>159</v>
      </c>
      <c r="E139" s="29">
        <v>1</v>
      </c>
      <c r="F139" s="29" t="s">
        <v>336</v>
      </c>
      <c r="G139" s="105"/>
      <c r="H139" s="106"/>
    </row>
    <row r="140" spans="1:8" ht="24">
      <c r="A140" s="27" t="s">
        <v>160</v>
      </c>
      <c r="B140" s="28" t="s">
        <v>161</v>
      </c>
      <c r="C140" s="26" t="s">
        <v>289</v>
      </c>
      <c r="D140" s="29" t="s">
        <v>5</v>
      </c>
      <c r="E140" s="29">
        <v>1</v>
      </c>
      <c r="F140" s="29" t="s">
        <v>336</v>
      </c>
      <c r="G140" s="105"/>
      <c r="H140" s="106"/>
    </row>
    <row r="141" spans="1:8" ht="36">
      <c r="A141" s="27" t="s">
        <v>291</v>
      </c>
      <c r="B141" s="28" t="s">
        <v>290</v>
      </c>
      <c r="C141" s="26" t="s">
        <v>292</v>
      </c>
      <c r="D141" s="29" t="s">
        <v>5</v>
      </c>
      <c r="E141" s="29">
        <v>1</v>
      </c>
      <c r="F141" s="29" t="s">
        <v>336</v>
      </c>
      <c r="G141" s="105"/>
      <c r="H141" s="106"/>
    </row>
    <row r="142" spans="1:8" ht="108">
      <c r="A142" s="109" t="s">
        <v>299</v>
      </c>
      <c r="B142" s="107" t="s">
        <v>162</v>
      </c>
      <c r="C142" s="26" t="s">
        <v>172</v>
      </c>
      <c r="D142" s="102" t="s">
        <v>5</v>
      </c>
      <c r="E142" s="29">
        <v>7</v>
      </c>
      <c r="F142" s="29" t="s">
        <v>336</v>
      </c>
      <c r="G142" s="105"/>
      <c r="H142" s="106"/>
    </row>
    <row r="143" spans="1:8" ht="24">
      <c r="A143" s="109"/>
      <c r="B143" s="107"/>
      <c r="C143" s="26" t="s">
        <v>301</v>
      </c>
      <c r="D143" s="102"/>
      <c r="E143" s="29" t="s">
        <v>9</v>
      </c>
      <c r="F143" s="29" t="s">
        <v>336</v>
      </c>
      <c r="G143" s="49"/>
      <c r="H143" s="48" t="s">
        <v>341</v>
      </c>
    </row>
    <row r="144" spans="1:8" ht="24">
      <c r="A144" s="109"/>
      <c r="B144" s="107"/>
      <c r="C144" s="26" t="s">
        <v>302</v>
      </c>
      <c r="D144" s="102"/>
      <c r="E144" s="29" t="s">
        <v>9</v>
      </c>
      <c r="F144" s="29" t="s">
        <v>336</v>
      </c>
      <c r="G144" s="49"/>
      <c r="H144" s="48" t="s">
        <v>341</v>
      </c>
    </row>
    <row r="145" spans="1:10" ht="63.75" customHeight="1">
      <c r="A145" s="27" t="s">
        <v>300</v>
      </c>
      <c r="B145" s="28" t="s">
        <v>163</v>
      </c>
      <c r="C145" s="26" t="s">
        <v>303</v>
      </c>
      <c r="D145" s="29" t="s">
        <v>332</v>
      </c>
      <c r="E145" s="29">
        <v>1</v>
      </c>
      <c r="F145" s="29" t="s">
        <v>336</v>
      </c>
      <c r="G145" s="105"/>
      <c r="H145" s="106"/>
    </row>
    <row r="146" spans="1:10" ht="66" customHeight="1">
      <c r="A146" s="109" t="s">
        <v>293</v>
      </c>
      <c r="B146" s="107" t="s">
        <v>164</v>
      </c>
      <c r="C146" s="26" t="s">
        <v>304</v>
      </c>
      <c r="D146" s="29" t="s">
        <v>305</v>
      </c>
      <c r="E146" s="29">
        <v>3</v>
      </c>
      <c r="F146" s="29" t="s">
        <v>336</v>
      </c>
      <c r="G146" s="105"/>
      <c r="H146" s="106"/>
    </row>
    <row r="147" spans="1:10" ht="24">
      <c r="A147" s="109"/>
      <c r="B147" s="107"/>
      <c r="C147" s="26" t="s">
        <v>306</v>
      </c>
      <c r="D147" s="29" t="s">
        <v>5</v>
      </c>
      <c r="E147" s="29" t="s">
        <v>9</v>
      </c>
      <c r="F147" s="29" t="s">
        <v>336</v>
      </c>
      <c r="G147" s="49"/>
      <c r="H147" s="48" t="s">
        <v>341</v>
      </c>
    </row>
    <row r="148" spans="1:10" ht="72">
      <c r="A148" s="27" t="s">
        <v>294</v>
      </c>
      <c r="B148" s="28" t="s">
        <v>165</v>
      </c>
      <c r="C148" s="26" t="s">
        <v>307</v>
      </c>
      <c r="D148" s="29" t="s">
        <v>5</v>
      </c>
      <c r="E148" s="29">
        <v>3</v>
      </c>
      <c r="F148" s="29" t="s">
        <v>336</v>
      </c>
      <c r="G148" s="105"/>
      <c r="H148" s="106"/>
    </row>
    <row r="149" spans="1:10" ht="54" customHeight="1">
      <c r="A149" s="27" t="s">
        <v>295</v>
      </c>
      <c r="B149" s="28" t="s">
        <v>166</v>
      </c>
      <c r="C149" s="26" t="s">
        <v>308</v>
      </c>
      <c r="D149" s="29" t="s">
        <v>309</v>
      </c>
      <c r="E149" s="29">
        <v>1</v>
      </c>
      <c r="F149" s="29" t="s">
        <v>336</v>
      </c>
      <c r="G149" s="105"/>
      <c r="H149" s="106"/>
    </row>
    <row r="150" spans="1:10" ht="73.5" customHeight="1">
      <c r="A150" s="27" t="s">
        <v>296</v>
      </c>
      <c r="B150" s="28" t="s">
        <v>167</v>
      </c>
      <c r="C150" s="26" t="s">
        <v>310</v>
      </c>
      <c r="D150" s="29" t="s">
        <v>168</v>
      </c>
      <c r="E150" s="29">
        <v>1</v>
      </c>
      <c r="F150" s="29" t="s">
        <v>336</v>
      </c>
      <c r="G150" s="105"/>
      <c r="H150" s="106"/>
    </row>
    <row r="151" spans="1:10" ht="48">
      <c r="A151" s="109" t="s">
        <v>297</v>
      </c>
      <c r="B151" s="107" t="s">
        <v>169</v>
      </c>
      <c r="C151" s="26" t="s">
        <v>311</v>
      </c>
      <c r="D151" s="29" t="s">
        <v>170</v>
      </c>
      <c r="E151" s="29">
        <v>1</v>
      </c>
      <c r="F151" s="29" t="s">
        <v>336</v>
      </c>
      <c r="G151" s="105">
        <v>0</v>
      </c>
      <c r="H151" s="106"/>
    </row>
    <row r="152" spans="1:10" ht="36">
      <c r="A152" s="109"/>
      <c r="B152" s="107"/>
      <c r="C152" s="26" t="s">
        <v>312</v>
      </c>
      <c r="D152" s="29" t="s">
        <v>313</v>
      </c>
      <c r="E152" s="29" t="s">
        <v>9</v>
      </c>
      <c r="F152" s="29" t="s">
        <v>336</v>
      </c>
      <c r="G152" s="49"/>
      <c r="H152" s="48" t="s">
        <v>341</v>
      </c>
    </row>
    <row r="153" spans="1:10">
      <c r="A153" s="27" t="s">
        <v>298</v>
      </c>
      <c r="B153" s="28" t="s">
        <v>171</v>
      </c>
      <c r="C153" s="26" t="s">
        <v>314</v>
      </c>
      <c r="D153" s="29" t="s">
        <v>5</v>
      </c>
      <c r="E153" s="29" t="s">
        <v>9</v>
      </c>
      <c r="F153" s="29" t="s">
        <v>336</v>
      </c>
      <c r="G153" s="49"/>
      <c r="H153" s="48" t="s">
        <v>341</v>
      </c>
    </row>
    <row r="154" spans="1:10" s="45" customFormat="1">
      <c r="A154" s="90" t="s">
        <v>338</v>
      </c>
      <c r="B154" s="91"/>
      <c r="C154" s="91"/>
      <c r="D154" s="91"/>
      <c r="E154" s="92"/>
      <c r="F154" s="93" t="str">
        <f>SUMIF(F132:F153,"Y",E132:E153)&amp;"+"&amp;COUNTIF(E132:E153,"1B")+2*COUNTIF(E132:E153,"2B")&amp;"B"</f>
        <v>26+5B</v>
      </c>
      <c r="G154" s="94"/>
      <c r="H154" s="95"/>
    </row>
    <row r="155" spans="1:10" s="45" customFormat="1" ht="15.75" customHeight="1">
      <c r="A155" s="90" t="s">
        <v>339</v>
      </c>
      <c r="B155" s="91"/>
      <c r="C155" s="91"/>
      <c r="D155" s="91"/>
      <c r="E155" s="92"/>
      <c r="F155" s="93">
        <f>SUM(G132:G153)</f>
        <v>0</v>
      </c>
      <c r="G155" s="94"/>
      <c r="H155" s="95"/>
    </row>
    <row r="156" spans="1:10" s="45" customFormat="1" ht="15.75" customHeight="1">
      <c r="A156" s="96" t="s">
        <v>340</v>
      </c>
      <c r="B156" s="97"/>
      <c r="C156" s="97"/>
      <c r="D156" s="97"/>
      <c r="E156" s="98"/>
      <c r="F156" s="99">
        <f>F155/SUMIF(F132:F153,"Y",E132:E153)</f>
        <v>0</v>
      </c>
      <c r="G156" s="100"/>
      <c r="H156" s="101"/>
      <c r="J156" s="46"/>
    </row>
    <row r="158" spans="1:10" ht="24">
      <c r="A158" s="30"/>
      <c r="B158" s="34" t="s">
        <v>0</v>
      </c>
      <c r="C158" s="27" t="s">
        <v>1</v>
      </c>
      <c r="D158" s="23" t="s">
        <v>2</v>
      </c>
      <c r="E158" s="23" t="s">
        <v>173</v>
      </c>
      <c r="F158" s="23" t="s">
        <v>334</v>
      </c>
      <c r="G158" s="122" t="s">
        <v>174</v>
      </c>
      <c r="H158" s="123"/>
    </row>
    <row r="159" spans="1:10" ht="15.75" customHeight="1">
      <c r="A159" s="115" t="s">
        <v>175</v>
      </c>
      <c r="B159" s="116"/>
      <c r="C159" s="117"/>
      <c r="D159" s="43"/>
      <c r="E159" s="25" t="s">
        <v>176</v>
      </c>
      <c r="F159" s="25" t="s">
        <v>335</v>
      </c>
      <c r="G159" s="103">
        <f>SUM(G160:G166)</f>
        <v>0</v>
      </c>
      <c r="H159" s="104"/>
    </row>
    <row r="160" spans="1:10" ht="24">
      <c r="A160" s="27" t="s">
        <v>177</v>
      </c>
      <c r="B160" s="28" t="s">
        <v>178</v>
      </c>
      <c r="C160" s="26" t="s">
        <v>315</v>
      </c>
      <c r="D160" s="29" t="s">
        <v>5</v>
      </c>
      <c r="E160" s="102" t="s">
        <v>179</v>
      </c>
      <c r="F160" s="29" t="s">
        <v>336</v>
      </c>
      <c r="G160" s="49"/>
      <c r="H160" s="48" t="s">
        <v>341</v>
      </c>
    </row>
    <row r="161" spans="1:8" ht="24">
      <c r="A161" s="27" t="s">
        <v>180</v>
      </c>
      <c r="B161" s="28" t="s">
        <v>181</v>
      </c>
      <c r="C161" s="26" t="s">
        <v>316</v>
      </c>
      <c r="D161" s="29" t="s">
        <v>5</v>
      </c>
      <c r="E161" s="102"/>
      <c r="F161" s="29" t="s">
        <v>336</v>
      </c>
      <c r="G161" s="49"/>
      <c r="H161" s="48" t="s">
        <v>341</v>
      </c>
    </row>
    <row r="162" spans="1:8" ht="51" customHeight="1">
      <c r="A162" s="27" t="s">
        <v>182</v>
      </c>
      <c r="B162" s="28" t="s">
        <v>318</v>
      </c>
      <c r="C162" s="26" t="s">
        <v>317</v>
      </c>
      <c r="D162" s="29" t="s">
        <v>5</v>
      </c>
      <c r="E162" s="29" t="s">
        <v>9</v>
      </c>
      <c r="F162" s="29" t="s">
        <v>336</v>
      </c>
      <c r="G162" s="49"/>
      <c r="H162" s="48" t="s">
        <v>341</v>
      </c>
    </row>
    <row r="163" spans="1:8" ht="36">
      <c r="A163" s="27" t="s">
        <v>183</v>
      </c>
      <c r="B163" s="28" t="s">
        <v>184</v>
      </c>
      <c r="C163" s="26" t="s">
        <v>319</v>
      </c>
      <c r="D163" s="29" t="s">
        <v>5</v>
      </c>
      <c r="E163" s="29" t="s">
        <v>9</v>
      </c>
      <c r="F163" s="29" t="s">
        <v>336</v>
      </c>
      <c r="G163" s="49"/>
      <c r="H163" s="48" t="s">
        <v>341</v>
      </c>
    </row>
    <row r="164" spans="1:8" ht="36">
      <c r="A164" s="27" t="s">
        <v>185</v>
      </c>
      <c r="B164" s="28" t="s">
        <v>186</v>
      </c>
      <c r="C164" s="26" t="s">
        <v>320</v>
      </c>
      <c r="D164" s="29" t="s">
        <v>5</v>
      </c>
      <c r="E164" s="29" t="s">
        <v>9</v>
      </c>
      <c r="F164" s="29" t="s">
        <v>336</v>
      </c>
      <c r="G164" s="49"/>
      <c r="H164" s="48" t="s">
        <v>341</v>
      </c>
    </row>
    <row r="165" spans="1:8" ht="159" customHeight="1">
      <c r="A165" s="27" t="s">
        <v>187</v>
      </c>
      <c r="B165" s="28" t="s">
        <v>188</v>
      </c>
      <c r="C165" s="26" t="s">
        <v>333</v>
      </c>
      <c r="D165" s="29" t="s">
        <v>5</v>
      </c>
      <c r="E165" s="29" t="s">
        <v>54</v>
      </c>
      <c r="F165" s="29" t="s">
        <v>336</v>
      </c>
      <c r="G165" s="49"/>
      <c r="H165" s="48" t="s">
        <v>341</v>
      </c>
    </row>
    <row r="166" spans="1:8" ht="74.25" customHeight="1">
      <c r="A166" s="27" t="s">
        <v>189</v>
      </c>
      <c r="B166" s="28" t="s">
        <v>190</v>
      </c>
      <c r="C166" s="26" t="s">
        <v>321</v>
      </c>
      <c r="D166" s="29" t="s">
        <v>5</v>
      </c>
      <c r="E166" s="29" t="s">
        <v>54</v>
      </c>
      <c r="F166" s="29" t="s">
        <v>336</v>
      </c>
      <c r="G166" s="49"/>
      <c r="H166" s="48" t="s">
        <v>341</v>
      </c>
    </row>
  </sheetData>
  <mergeCells count="235">
    <mergeCell ref="G148:H148"/>
    <mergeCell ref="G149:H149"/>
    <mergeCell ref="G150:H150"/>
    <mergeCell ref="G151:H151"/>
    <mergeCell ref="G158:H158"/>
    <mergeCell ref="G159:H159"/>
    <mergeCell ref="G116:H116"/>
    <mergeCell ref="G117:H117"/>
    <mergeCell ref="G119:H119"/>
    <mergeCell ref="G120:H120"/>
    <mergeCell ref="G121:H121"/>
    <mergeCell ref="G123:H123"/>
    <mergeCell ref="G124:H124"/>
    <mergeCell ref="G125:H125"/>
    <mergeCell ref="G130:H130"/>
    <mergeCell ref="F154:H154"/>
    <mergeCell ref="G102:H102"/>
    <mergeCell ref="G103:H103"/>
    <mergeCell ref="G104:H104"/>
    <mergeCell ref="G105:H105"/>
    <mergeCell ref="G106:H106"/>
    <mergeCell ref="G107:H107"/>
    <mergeCell ref="G108:H108"/>
    <mergeCell ref="G110:H110"/>
    <mergeCell ref="G114:H114"/>
    <mergeCell ref="G86:H86"/>
    <mergeCell ref="G87:H87"/>
    <mergeCell ref="G88:H88"/>
    <mergeCell ref="G89:H89"/>
    <mergeCell ref="G90:H90"/>
    <mergeCell ref="G91:H91"/>
    <mergeCell ref="G92:H92"/>
    <mergeCell ref="G94:H94"/>
    <mergeCell ref="G96:H96"/>
    <mergeCell ref="G62:H62"/>
    <mergeCell ref="G63:H63"/>
    <mergeCell ref="G64:H64"/>
    <mergeCell ref="G65:H65"/>
    <mergeCell ref="G68:H68"/>
    <mergeCell ref="G70:H70"/>
    <mergeCell ref="G72:H72"/>
    <mergeCell ref="G77:H77"/>
    <mergeCell ref="G78:H78"/>
    <mergeCell ref="G51:H51"/>
    <mergeCell ref="G52:H52"/>
    <mergeCell ref="G53:H53"/>
    <mergeCell ref="G54:H54"/>
    <mergeCell ref="G55:H55"/>
    <mergeCell ref="G56:H56"/>
    <mergeCell ref="G57:H57"/>
    <mergeCell ref="G60:H60"/>
    <mergeCell ref="G61:H61"/>
    <mergeCell ref="G23:H23"/>
    <mergeCell ref="G24:H24"/>
    <mergeCell ref="G25:H25"/>
    <mergeCell ref="G26:H26"/>
    <mergeCell ref="G28:H28"/>
    <mergeCell ref="G29:H29"/>
    <mergeCell ref="G35:H35"/>
    <mergeCell ref="A23:A24"/>
    <mergeCell ref="B23:B24"/>
    <mergeCell ref="D23:D24"/>
    <mergeCell ref="A25:A27"/>
    <mergeCell ref="B25:B27"/>
    <mergeCell ref="D25:D27"/>
    <mergeCell ref="G4:H4"/>
    <mergeCell ref="G3:H3"/>
    <mergeCell ref="G6:H6"/>
    <mergeCell ref="G7:H7"/>
    <mergeCell ref="G8:H8"/>
    <mergeCell ref="G11:H11"/>
    <mergeCell ref="G13:H13"/>
    <mergeCell ref="G14:H14"/>
    <mergeCell ref="G21:H21"/>
    <mergeCell ref="G15:H15"/>
    <mergeCell ref="G16:H16"/>
    <mergeCell ref="G17:H17"/>
    <mergeCell ref="G18:H18"/>
    <mergeCell ref="G19:H19"/>
    <mergeCell ref="G20:H20"/>
    <mergeCell ref="G5:H5"/>
    <mergeCell ref="A4:C4"/>
    <mergeCell ref="A6:A10"/>
    <mergeCell ref="B6:B10"/>
    <mergeCell ref="D6:D10"/>
    <mergeCell ref="A11:A12"/>
    <mergeCell ref="B11:B12"/>
    <mergeCell ref="D11:D12"/>
    <mergeCell ref="A19:A21"/>
    <mergeCell ref="B19:B21"/>
    <mergeCell ref="A13:A14"/>
    <mergeCell ref="B13:B14"/>
    <mergeCell ref="D13:D14"/>
    <mergeCell ref="A15:A16"/>
    <mergeCell ref="B15:B16"/>
    <mergeCell ref="D15:D16"/>
    <mergeCell ref="A17:A18"/>
    <mergeCell ref="B17:B18"/>
    <mergeCell ref="A52:C52"/>
    <mergeCell ref="A65:A66"/>
    <mergeCell ref="B65:B66"/>
    <mergeCell ref="D65:D66"/>
    <mergeCell ref="A41:A42"/>
    <mergeCell ref="B41:B42"/>
    <mergeCell ref="D41:D42"/>
    <mergeCell ref="A60:A62"/>
    <mergeCell ref="B60:B62"/>
    <mergeCell ref="D60:D62"/>
    <mergeCell ref="A55:A58"/>
    <mergeCell ref="B55:B58"/>
    <mergeCell ref="D55:D58"/>
    <mergeCell ref="A47:E47"/>
    <mergeCell ref="A68:A72"/>
    <mergeCell ref="B68:B72"/>
    <mergeCell ref="D68:D72"/>
    <mergeCell ref="D108:D109"/>
    <mergeCell ref="D110:D111"/>
    <mergeCell ref="D112:D113"/>
    <mergeCell ref="A110:A111"/>
    <mergeCell ref="B110:B111"/>
    <mergeCell ref="A78:C78"/>
    <mergeCell ref="A103:C103"/>
    <mergeCell ref="A108:A109"/>
    <mergeCell ref="B108:B109"/>
    <mergeCell ref="A83:A88"/>
    <mergeCell ref="D120:D121"/>
    <mergeCell ref="D123:D124"/>
    <mergeCell ref="A120:A121"/>
    <mergeCell ref="B120:B121"/>
    <mergeCell ref="A123:A124"/>
    <mergeCell ref="B123:B124"/>
    <mergeCell ref="A131:C131"/>
    <mergeCell ref="D114:D115"/>
    <mergeCell ref="A80:A82"/>
    <mergeCell ref="B80:B82"/>
    <mergeCell ref="A98:E98"/>
    <mergeCell ref="D92:D93"/>
    <mergeCell ref="C94:C95"/>
    <mergeCell ref="D94:D95"/>
    <mergeCell ref="A159:C159"/>
    <mergeCell ref="A151:A152"/>
    <mergeCell ref="B151:B152"/>
    <mergeCell ref="A112:A113"/>
    <mergeCell ref="B112:B113"/>
    <mergeCell ref="C114:C115"/>
    <mergeCell ref="A126:E126"/>
    <mergeCell ref="A154:E154"/>
    <mergeCell ref="E160:E161"/>
    <mergeCell ref="A142:A144"/>
    <mergeCell ref="B142:B144"/>
    <mergeCell ref="D142:D144"/>
    <mergeCell ref="A114:A115"/>
    <mergeCell ref="B114:B115"/>
    <mergeCell ref="A117:A118"/>
    <mergeCell ref="B117:B118"/>
    <mergeCell ref="D117:D118"/>
    <mergeCell ref="A146:A147"/>
    <mergeCell ref="B146:B147"/>
    <mergeCell ref="A133:A134"/>
    <mergeCell ref="B133:B134"/>
    <mergeCell ref="D133:D134"/>
    <mergeCell ref="A137:A138"/>
    <mergeCell ref="B137:B138"/>
    <mergeCell ref="F47:H47"/>
    <mergeCell ref="A48:E48"/>
    <mergeCell ref="F48:H48"/>
    <mergeCell ref="A49:E49"/>
    <mergeCell ref="F49:H49"/>
    <mergeCell ref="A31:E31"/>
    <mergeCell ref="F31:H31"/>
    <mergeCell ref="A32:E32"/>
    <mergeCell ref="F32:H32"/>
    <mergeCell ref="A33:E33"/>
    <mergeCell ref="F33:H33"/>
    <mergeCell ref="A38:A39"/>
    <mergeCell ref="B38:B39"/>
    <mergeCell ref="D38:D39"/>
    <mergeCell ref="A36:C36"/>
    <mergeCell ref="G36:H36"/>
    <mergeCell ref="G37:H37"/>
    <mergeCell ref="G38:H38"/>
    <mergeCell ref="G39:H39"/>
    <mergeCell ref="G40:H40"/>
    <mergeCell ref="G41:H41"/>
    <mergeCell ref="G44:H44"/>
    <mergeCell ref="G45:H45"/>
    <mergeCell ref="G46:H46"/>
    <mergeCell ref="F98:H98"/>
    <mergeCell ref="A99:E99"/>
    <mergeCell ref="F99:H99"/>
    <mergeCell ref="A100:E100"/>
    <mergeCell ref="F100:H100"/>
    <mergeCell ref="A73:E73"/>
    <mergeCell ref="F73:H73"/>
    <mergeCell ref="A74:E74"/>
    <mergeCell ref="F74:H74"/>
    <mergeCell ref="A75:E75"/>
    <mergeCell ref="F75:H75"/>
    <mergeCell ref="B83:B88"/>
    <mergeCell ref="A89:A91"/>
    <mergeCell ref="B89:B91"/>
    <mergeCell ref="A92:A96"/>
    <mergeCell ref="B92:B96"/>
    <mergeCell ref="G79:H79"/>
    <mergeCell ref="G80:H80"/>
    <mergeCell ref="G81:H81"/>
    <mergeCell ref="G82:H82"/>
    <mergeCell ref="G83:H83"/>
    <mergeCell ref="G84:H84"/>
    <mergeCell ref="G85:H85"/>
    <mergeCell ref="C92:C93"/>
    <mergeCell ref="A155:E155"/>
    <mergeCell ref="F155:H155"/>
    <mergeCell ref="A156:E156"/>
    <mergeCell ref="F156:H156"/>
    <mergeCell ref="F126:H126"/>
    <mergeCell ref="A127:E127"/>
    <mergeCell ref="F127:H127"/>
    <mergeCell ref="A128:E128"/>
    <mergeCell ref="F128:H128"/>
    <mergeCell ref="D137:D138"/>
    <mergeCell ref="G131:H131"/>
    <mergeCell ref="G132:H132"/>
    <mergeCell ref="G133:H133"/>
    <mergeCell ref="G134:H134"/>
    <mergeCell ref="G135:H135"/>
    <mergeCell ref="G136:H136"/>
    <mergeCell ref="G137:H137"/>
    <mergeCell ref="G138:H138"/>
    <mergeCell ref="G139:H139"/>
    <mergeCell ref="G140:H140"/>
    <mergeCell ref="G141:H141"/>
    <mergeCell ref="G142:H142"/>
    <mergeCell ref="G145:H145"/>
    <mergeCell ref="G146:H146"/>
  </mergeCells>
  <phoneticPr fontId="1" type="noConversion"/>
  <conditionalFormatting sqref="M1">
    <cfRule type="cellIs" dxfId="0" priority="1" stopIfTrue="1" operator="equal">
      <formula>1</formula>
    </cfRule>
  </conditionalFormatting>
  <pageMargins left="0.7" right="0.7" top="0.75" bottom="0.75" header="0.3" footer="0.3"/>
  <pageSetup paperSize="9" scale="57" orientation="portrait" r:id="rId1"/>
  <headerFooter>
    <oddHeader>&amp;RDoc. No.: PAM-FM-018</oddHeader>
    <oddFooter>&amp;LCredit Summary EB2.0 - Comprehensive Scheme Summary (PAM-FM-018)&amp;CPage &amp;P&amp;RRev 1.0</oddFooter>
  </headerFooter>
  <rowBreaks count="7" manualBreakCount="7">
    <brk id="34" max="16383" man="1"/>
    <brk id="50" max="16383" man="1"/>
    <brk id="76" max="16383" man="1"/>
    <brk id="91" max="16383" man="1"/>
    <brk id="101" max="16383" man="1"/>
    <brk id="129" max="16383" man="1"/>
    <brk id="158"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12"/>
  <sheetViews>
    <sheetView view="pageBreakPreview" topLeftCell="B1" zoomScaleNormal="100" zoomScaleSheetLayoutView="100" workbookViewId="0">
      <selection activeCell="N31" sqref="N31"/>
    </sheetView>
  </sheetViews>
  <sheetFormatPr defaultRowHeight="12.75"/>
  <cols>
    <col min="1" max="1" width="35" style="7" customWidth="1"/>
    <col min="2" max="2" width="12.7109375" style="7" customWidth="1"/>
    <col min="3" max="3" width="13.42578125" style="7" customWidth="1"/>
    <col min="4" max="4" width="14.140625" style="7" customWidth="1"/>
    <col min="5" max="5" width="14.42578125" style="7" customWidth="1"/>
    <col min="6" max="6" width="14.5703125" style="7" customWidth="1"/>
    <col min="7" max="7" width="14.140625" style="7" customWidth="1"/>
    <col min="8" max="8" width="9.140625" style="7" hidden="1" customWidth="1"/>
    <col min="9" max="11" width="9.140625" style="7"/>
    <col min="12" max="17" width="5.7109375" style="7" customWidth="1"/>
    <col min="18" max="16384" width="9.140625" style="7"/>
  </cols>
  <sheetData>
    <row r="1" spans="1:17">
      <c r="A1" s="8"/>
      <c r="B1" s="6"/>
      <c r="C1" s="6"/>
      <c r="D1" s="6"/>
      <c r="E1" s="6"/>
      <c r="F1" s="6"/>
      <c r="G1" s="6"/>
      <c r="H1" s="6"/>
      <c r="I1" s="6"/>
      <c r="J1" s="6"/>
      <c r="K1" s="6"/>
      <c r="L1" s="6"/>
      <c r="M1" s="6"/>
      <c r="N1" s="6"/>
      <c r="O1" s="6"/>
      <c r="P1" s="6"/>
    </row>
    <row r="3" spans="1:17" ht="38.25" customHeight="1">
      <c r="A3" s="9" t="s">
        <v>191</v>
      </c>
      <c r="B3" s="9" t="s">
        <v>197</v>
      </c>
      <c r="C3" s="17" t="s">
        <v>198</v>
      </c>
      <c r="D3" s="9" t="s">
        <v>204</v>
      </c>
      <c r="E3" s="9" t="s">
        <v>199</v>
      </c>
      <c r="F3" s="9" t="s">
        <v>205</v>
      </c>
      <c r="G3" s="9" t="s">
        <v>192</v>
      </c>
      <c r="J3" s="5" t="s">
        <v>207</v>
      </c>
      <c r="K3" s="5" t="s">
        <v>193</v>
      </c>
      <c r="L3" s="5" t="s">
        <v>200</v>
      </c>
      <c r="M3" s="5" t="s">
        <v>194</v>
      </c>
      <c r="N3" s="5" t="s">
        <v>201</v>
      </c>
      <c r="O3" s="5" t="s">
        <v>195</v>
      </c>
      <c r="P3" s="5" t="s">
        <v>202</v>
      </c>
      <c r="Q3" s="5" t="s">
        <v>196</v>
      </c>
    </row>
    <row r="4" spans="1:17">
      <c r="A4" s="10" t="str">
        <f>Summary!A4</f>
        <v>Management (MAN)</v>
      </c>
      <c r="B4" s="10">
        <f>SUMIF(Summary!F5:F30,"Y",Summary!E5:E30)</f>
        <v>23</v>
      </c>
      <c r="C4" s="18">
        <f>Summary!F32</f>
        <v>0</v>
      </c>
      <c r="D4" s="11">
        <f t="shared" ref="D4:D9" si="0">C4/B4</f>
        <v>0</v>
      </c>
      <c r="E4" s="12">
        <v>0.24</v>
      </c>
      <c r="F4" s="13">
        <f>D4*E4*100</f>
        <v>0</v>
      </c>
      <c r="G4" s="14" t="str">
        <f>IF(D4&gt;=L4,"Platinum",IF(D4&gt;=L5,"Gold",IF(D4&gt;=L6,"Silver",IF(D4&gt;=L7,"Bronze","No Rating"))))</f>
        <v>No Rating</v>
      </c>
      <c r="H4" s="6">
        <f>IF(G4="Platinum",5,IF(G4="Gold",4,IF(G4="Silver",3,IF(G4="Bronze",2,1))))</f>
        <v>1</v>
      </c>
      <c r="J4" s="4" t="s">
        <v>101</v>
      </c>
      <c r="K4" s="10">
        <v>75</v>
      </c>
      <c r="L4" s="12">
        <v>0.7</v>
      </c>
      <c r="M4" s="12">
        <v>0.5</v>
      </c>
      <c r="N4" s="12">
        <v>0.5</v>
      </c>
      <c r="O4" s="12">
        <v>0.7</v>
      </c>
      <c r="P4" s="12">
        <v>0.5</v>
      </c>
      <c r="Q4" s="12">
        <v>0.5</v>
      </c>
    </row>
    <row r="5" spans="1:17">
      <c r="A5" s="10" t="str">
        <f>Summary!A36</f>
        <v>Site Aspects (SA)</v>
      </c>
      <c r="B5" s="10">
        <f>SUMIF(Summary!F37:F46,"Y",Summary!E37:E46)</f>
        <v>22</v>
      </c>
      <c r="C5" s="18">
        <f>Summary!F48</f>
        <v>0</v>
      </c>
      <c r="D5" s="11">
        <f t="shared" si="0"/>
        <v>0</v>
      </c>
      <c r="E5" s="12">
        <v>0.1</v>
      </c>
      <c r="F5" s="13">
        <f t="shared" ref="F5:F9" si="1">D5*E5*100</f>
        <v>0</v>
      </c>
      <c r="G5" s="14" t="str">
        <f>IF(D5&gt;=M4,"Platinum",IF(D5&gt;=M5,"Gold",IF(D5&gt;=M6,"Silver",IF(D5&gt;=M7,"Bronze","No Rating"))))</f>
        <v>No Rating</v>
      </c>
      <c r="H5" s="6">
        <f t="shared" ref="H5:H11" si="2">IF(G5="Platinum",5,IF(G5="Gold",4,IF(G5="Silver",3,IF(G5="Bronze",2,1))))</f>
        <v>1</v>
      </c>
      <c r="J5" s="4" t="s">
        <v>100</v>
      </c>
      <c r="K5" s="10">
        <v>65</v>
      </c>
      <c r="L5" s="12">
        <v>0.6</v>
      </c>
      <c r="M5" s="12">
        <v>0.4</v>
      </c>
      <c r="N5" s="12">
        <v>0.4</v>
      </c>
      <c r="O5" s="12">
        <v>0.6</v>
      </c>
      <c r="P5" s="12">
        <v>0.4</v>
      </c>
      <c r="Q5" s="12">
        <v>0.4</v>
      </c>
    </row>
    <row r="6" spans="1:17">
      <c r="A6" s="10" t="str">
        <f>Summary!A52</f>
        <v>Materials and Waste Aspects (MWA)</v>
      </c>
      <c r="B6" s="10">
        <f>SUMIF(Summary!F53:F72,"Y",Summary!E53:E72)</f>
        <v>17</v>
      </c>
      <c r="C6" s="18">
        <f>Summary!F74</f>
        <v>0</v>
      </c>
      <c r="D6" s="11">
        <f t="shared" si="0"/>
        <v>0</v>
      </c>
      <c r="E6" s="12">
        <v>0.14000000000000001</v>
      </c>
      <c r="F6" s="13">
        <f t="shared" si="1"/>
        <v>0</v>
      </c>
      <c r="G6" s="14" t="str">
        <f>IF(D6&gt;=N4,"Platinum",IF(D6&gt;=N5,"Gold",IF(D6&gt;=N6,"Silver",IF(D6&gt;=N7,"Bronze","No Rating"))))</f>
        <v>No Rating</v>
      </c>
      <c r="H6" s="6">
        <f t="shared" si="2"/>
        <v>1</v>
      </c>
      <c r="J6" s="4" t="s">
        <v>99</v>
      </c>
      <c r="K6" s="10">
        <v>55</v>
      </c>
      <c r="L6" s="12">
        <v>0.5</v>
      </c>
      <c r="M6" s="12">
        <v>0.3</v>
      </c>
      <c r="N6" s="12">
        <v>0.3</v>
      </c>
      <c r="O6" s="12">
        <v>0.5</v>
      </c>
      <c r="P6" s="12">
        <v>0.3</v>
      </c>
      <c r="Q6" s="12">
        <v>0.3</v>
      </c>
    </row>
    <row r="7" spans="1:17">
      <c r="A7" s="10" t="str">
        <f>Summary!A78</f>
        <v>Energy Use (EU)</v>
      </c>
      <c r="B7" s="10">
        <f>SUMIF(Summary!F79:F97,"Y",Summary!E79:E97)</f>
        <v>39</v>
      </c>
      <c r="C7" s="18">
        <f>Summary!F99</f>
        <v>0</v>
      </c>
      <c r="D7" s="11">
        <f t="shared" si="0"/>
        <v>0</v>
      </c>
      <c r="E7" s="12">
        <v>0.24</v>
      </c>
      <c r="F7" s="13">
        <f t="shared" si="1"/>
        <v>0</v>
      </c>
      <c r="G7" s="14" t="str">
        <f>IF(D7&gt;=O4,"Platinum",IF(D7&gt;=O5,"Gold",IF(D7&gt;=O6,"Silver",IF(D7&gt;=O7,"Bronze","No Rating"))))</f>
        <v>No Rating</v>
      </c>
      <c r="H7" s="6">
        <f t="shared" si="2"/>
        <v>1</v>
      </c>
      <c r="J7" s="4" t="s">
        <v>98</v>
      </c>
      <c r="K7" s="10">
        <v>40</v>
      </c>
      <c r="L7" s="12">
        <v>0.4</v>
      </c>
      <c r="M7" s="12">
        <v>0.2</v>
      </c>
      <c r="N7" s="12">
        <v>0.2</v>
      </c>
      <c r="O7" s="12">
        <v>0.4</v>
      </c>
      <c r="P7" s="12">
        <v>0.2</v>
      </c>
      <c r="Q7" s="12">
        <v>0.2</v>
      </c>
    </row>
    <row r="8" spans="1:17">
      <c r="A8" s="10" t="str">
        <f>Summary!A103</f>
        <v>Water Use (WU)</v>
      </c>
      <c r="B8" s="10">
        <f>SUMIF(Summary!F104:F125,"Y",Summary!E104:E125)</f>
        <v>23</v>
      </c>
      <c r="C8" s="18">
        <f>Summary!F127</f>
        <v>0</v>
      </c>
      <c r="D8" s="11">
        <f t="shared" si="0"/>
        <v>0</v>
      </c>
      <c r="E8" s="12">
        <v>0.14000000000000001</v>
      </c>
      <c r="F8" s="13">
        <f t="shared" si="1"/>
        <v>0</v>
      </c>
      <c r="G8" s="14" t="str">
        <f>IF(D8&gt;=P4,"Platinum",IF(D8&gt;=P5,"Gold",IF(D8&gt;=P6,"Silver",IF(D8&gt;=P7,"Bronze","No Rating"))))</f>
        <v>No Rating</v>
      </c>
      <c r="H8" s="6">
        <f t="shared" si="2"/>
        <v>1</v>
      </c>
    </row>
    <row r="9" spans="1:17">
      <c r="A9" s="10" t="str">
        <f>Summary!A131</f>
        <v>Indoor Environmental Quality (IEQ)</v>
      </c>
      <c r="B9" s="10">
        <f>SUMIF(Summary!F132:F153,"Y",Summary!E132:E153)</f>
        <v>26</v>
      </c>
      <c r="C9" s="18">
        <f>Summary!F155</f>
        <v>0</v>
      </c>
      <c r="D9" s="11">
        <f t="shared" si="0"/>
        <v>0</v>
      </c>
      <c r="E9" s="12">
        <v>0.14000000000000001</v>
      </c>
      <c r="F9" s="13">
        <f t="shared" si="1"/>
        <v>0</v>
      </c>
      <c r="G9" s="14" t="str">
        <f>IF(D9&gt;=Q4,"Platinum",IF(D9&gt;=Q5,"Gold",IF(D9&gt;=Q6,"Silver",IF(D9&gt;=Q7,"Bronze","No Rating"))))</f>
        <v>No Rating</v>
      </c>
      <c r="H9" s="6">
        <f t="shared" si="2"/>
        <v>1</v>
      </c>
    </row>
    <row r="10" spans="1:17">
      <c r="A10" s="10" t="str">
        <f>Summary!A159</f>
        <v>Innovations And Additions (IA)</v>
      </c>
      <c r="B10" s="10"/>
      <c r="C10" s="18">
        <f>Summary!G159</f>
        <v>0</v>
      </c>
      <c r="D10" s="10"/>
      <c r="E10" s="10"/>
      <c r="F10" s="10">
        <f>C10</f>
        <v>0</v>
      </c>
      <c r="G10" s="10"/>
    </row>
    <row r="11" spans="1:17">
      <c r="A11" s="126" t="s">
        <v>206</v>
      </c>
      <c r="B11" s="127"/>
      <c r="C11" s="127"/>
      <c r="D11" s="127"/>
      <c r="E11" s="128"/>
      <c r="F11" s="15">
        <f>SUM(F4:F10)</f>
        <v>0</v>
      </c>
      <c r="G11" s="16" t="str">
        <f>IF(F11&gt;=K4,"Platinum",IF(F11&gt;=K5,"Gold",IF(F11&gt;=K6,"Silver",IF(F11&gt;=K7,"Bronze","No Rating"))))</f>
        <v>No Rating</v>
      </c>
      <c r="H11" s="6">
        <f t="shared" si="2"/>
        <v>1</v>
      </c>
    </row>
    <row r="12" spans="1:17">
      <c r="A12" s="129" t="s">
        <v>203</v>
      </c>
      <c r="B12" s="130"/>
      <c r="C12" s="130"/>
      <c r="D12" s="130"/>
      <c r="E12" s="131"/>
      <c r="F12" s="124" t="str">
        <f>IF(H12=1,"Uncertified",IF(H12=2,"Bronze",IF(H12=3,"Silver",IF(H12=4,"Gold",IF(H12=5,"Platinum")))))</f>
        <v>Uncertified</v>
      </c>
      <c r="G12" s="125"/>
      <c r="H12" s="6">
        <f>MIN(H4:H11)</f>
        <v>1</v>
      </c>
    </row>
  </sheetData>
  <mergeCells count="3">
    <mergeCell ref="F12:G12"/>
    <mergeCell ref="A11:E11"/>
    <mergeCell ref="A12:E12"/>
  </mergeCells>
  <phoneticPr fontId="1" type="noConversion"/>
  <pageMargins left="0.7" right="0.7" top="0.75" bottom="0.75" header="0.3" footer="0.3"/>
  <pageSetup paperSize="9" scale="68" orientation="portrait" r:id="rId1"/>
  <headerFooter>
    <oddHeader>&amp;RDoc. No.: PAM-FM-018</oddHeader>
    <oddFooter>&amp;LCredit Summary EB2.0 - Comprehensive Scheme Results (PAM-FM-018)&amp;CPage &amp;P&amp;RRev 1.0</oddFooter>
  </headerFooter>
  <colBreaks count="1" manualBreakCount="1">
    <brk id="9"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Detail (EBv2.0)</vt:lpstr>
      <vt:lpstr>Summary</vt:lpstr>
      <vt:lpstr>Results</vt:lpstr>
      <vt:lpstr>Summary!OLE_LINK1</vt:lpstr>
      <vt:lpstr>'Detail (EBv2.0)'!Print_Area</vt:lpstr>
      <vt:lpstr>Results!Print_Area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Effie Hui</dc:creator>
  <cp:lastModifiedBy>Carmen Cheng</cp:lastModifiedBy>
  <cp:lastPrinted>2018-09-05T09:29:45Z</cp:lastPrinted>
  <dcterms:created xsi:type="dcterms:W3CDTF">2015-11-11T11:12:03Z</dcterms:created>
  <dcterms:modified xsi:type="dcterms:W3CDTF">2018-09-05T09:29:49Z</dcterms:modified>
</cp:coreProperties>
</file>