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ocument Control - Procedures and Forms\Internal Document\Project Assessment Management (Assessment and Development) P&amp;P\Forms\"/>
    </mc:Choice>
  </mc:AlternateContent>
  <xr:revisionPtr revIDLastSave="0" documentId="13_ncr:1_{E73E26F9-6C80-4FEB-9385-96BE79B6029E}" xr6:coauthVersionLast="34" xr6:coauthVersionMax="34" xr10:uidLastSave="{00000000-0000-0000-0000-000000000000}"/>
  <workbookProtection workbookAlgorithmName="SHA-512" workbookHashValue="UIKTN9RcFDd7K4ysG2vLHnQ61eHCac3cQbaiVWjy5SiwFZI1BXsCapKa/dV5Fg017nKL3O8QgkzXZ7jEaTnYoA==" workbookSaltValue="nWLG9TtvE0z0AK9kOto7sA==" workbookSpinCount="100000" lockStructure="1"/>
  <bookViews>
    <workbookView xWindow="0" yWindow="0" windowWidth="28800" windowHeight="11925" xr2:uid="{00000000-000D-0000-FFFF-FFFF00000000}"/>
  </bookViews>
  <sheets>
    <sheet name="detail(EB1.2)" sheetId="5" r:id="rId1"/>
    <sheet name="Credit Summary" sheetId="9" r:id="rId2"/>
    <sheet name="Target Rating_BSL" sheetId="7" state="hidden" r:id="rId3"/>
    <sheet name="Target Rating" sheetId="10" r:id="rId4"/>
    <sheet name="pull down list" sheetId="8" state="hidden" r:id="rId5"/>
  </sheets>
  <definedNames>
    <definedName name="ac">'pull down list'!$C$2:$C$7</definedName>
    <definedName name="area">'pull down list'!$D$2:$D$5</definedName>
    <definedName name="areat">'pull down list'!$B$2:$B$8</definedName>
    <definedName name="prereq">'pull down list'!$F$2:$F$3</definedName>
    <definedName name="prereq_b">'pull down list'!$G$2:$G$4</definedName>
    <definedName name="_xlnm.Print_Area" localSheetId="1">'Credit Summary'!$A$1:$W$122</definedName>
    <definedName name="_xlnm.Print_Area" localSheetId="0">'detail(EB1.2)'!$B$1:$J$52</definedName>
    <definedName name="_xlnm.Print_Area" localSheetId="3">'Target Rating'!$A$1:$H$10</definedName>
    <definedName name="_xlnm.Print_Area" localSheetId="2">'Target Rating_BSL'!$A$1:$H$23</definedName>
    <definedName name="_xlnm.Print_Titles" localSheetId="1">'Credit Summary'!$1:$1</definedName>
    <definedName name="sco_1">'pull down list'!$H$2:$H$4</definedName>
    <definedName name="sco_1_a">'pull down list'!$U$2:$U$3</definedName>
    <definedName name="sco_1_b">'pull down list'!$I$2:$I$5</definedName>
    <definedName name="sco_15">'pull down list'!$P$2:$P$18</definedName>
    <definedName name="sco_15_a">'pull down list'!$Y$2:$Y$17</definedName>
    <definedName name="sco_15_b">'pull down list'!$Q$2:$Q$19</definedName>
    <definedName name="sco_2">'pull down list'!$J$2:$J$5</definedName>
    <definedName name="sco_2_a">'pull down list'!$V$2:$V$4</definedName>
    <definedName name="sco_2_b">'pull down list'!$K$2:$K$6</definedName>
    <definedName name="sco_3">'pull down list'!$L$2:$L$6</definedName>
    <definedName name="sco_3_a">'pull down list'!$W$2:$W$5</definedName>
    <definedName name="sco_3_b">'pull down list'!$M$2:$M$7</definedName>
    <definedName name="sco_5">'pull down list'!$N$2:$N$8</definedName>
    <definedName name="sco_5_a">'pull down list'!$X$2:$X$7</definedName>
    <definedName name="sco_5_b">'pull down list'!$O$2:$O$9</definedName>
    <definedName name="sco_bon">'pull down list'!$R$2:$R$4</definedName>
    <definedName name="sco_bon_b">'pull down list'!$S$2:$S$5</definedName>
    <definedName name="yn">'pull down list'!$E$2:$E$3</definedName>
  </definedNames>
  <calcPr calcId="179021" concurrentCalc="0"/>
</workbook>
</file>

<file path=xl/calcChain.xml><?xml version="1.0" encoding="utf-8"?>
<calcChain xmlns="http://schemas.openxmlformats.org/spreadsheetml/2006/main">
  <c r="Z83" i="9" l="1"/>
  <c r="L20" i="7"/>
  <c r="Y83" i="9"/>
  <c r="L7" i="7"/>
  <c r="Z71" i="9"/>
  <c r="Y71" i="9"/>
  <c r="Z70" i="9"/>
  <c r="Y70" i="9"/>
  <c r="Z69" i="9"/>
  <c r="Y69" i="9"/>
  <c r="Z41" i="9"/>
  <c r="L18" i="7"/>
  <c r="Y41" i="9"/>
  <c r="L5" i="7"/>
  <c r="Z25" i="9"/>
  <c r="Y25" i="9"/>
  <c r="Z24" i="9"/>
  <c r="L17" i="7"/>
  <c r="Y24" i="9"/>
  <c r="L4" i="7"/>
  <c r="Z4" i="9"/>
  <c r="L16" i="7"/>
  <c r="Y4" i="9"/>
  <c r="L3" i="7"/>
  <c r="V122" i="9"/>
  <c r="N122" i="9"/>
  <c r="L19" i="7"/>
  <c r="L6" i="7"/>
  <c r="L21" i="7"/>
  <c r="L8" i="7"/>
  <c r="L23" i="7"/>
  <c r="L10" i="7"/>
  <c r="D21" i="7"/>
  <c r="G21" i="7"/>
  <c r="H21" i="7"/>
  <c r="K21" i="7"/>
  <c r="D8" i="7"/>
  <c r="G8" i="7"/>
  <c r="H8" i="7"/>
  <c r="K8" i="7"/>
  <c r="V79" i="9"/>
  <c r="D19" i="7"/>
  <c r="R79" i="9"/>
  <c r="C19" i="7"/>
  <c r="E19" i="7"/>
  <c r="G19" i="7"/>
  <c r="N79" i="9"/>
  <c r="D6" i="7"/>
  <c r="J79" i="9"/>
  <c r="C6" i="7"/>
  <c r="E6" i="7"/>
  <c r="G6" i="7"/>
  <c r="V37" i="9"/>
  <c r="D17" i="7"/>
  <c r="R37" i="9"/>
  <c r="C17" i="7"/>
  <c r="E17" i="7"/>
  <c r="G17" i="7"/>
  <c r="N37" i="9"/>
  <c r="D4" i="7"/>
  <c r="J37" i="9"/>
  <c r="C4" i="7"/>
  <c r="E4" i="7"/>
  <c r="G4" i="7"/>
  <c r="V20" i="9"/>
  <c r="D16" i="7"/>
  <c r="R20" i="9"/>
  <c r="C16" i="7"/>
  <c r="N20" i="9"/>
  <c r="D3" i="7"/>
  <c r="J20" i="9"/>
  <c r="C3" i="7"/>
  <c r="J23" i="7"/>
  <c r="H23" i="7"/>
  <c r="J10" i="7"/>
  <c r="H51" i="5"/>
  <c r="J50" i="5"/>
  <c r="J49" i="5"/>
  <c r="J48" i="5"/>
  <c r="J47" i="5"/>
  <c r="E16" i="7"/>
  <c r="H16" i="7"/>
  <c r="K16" i="7"/>
  <c r="E3" i="7"/>
  <c r="G3" i="7"/>
  <c r="J65" i="9"/>
  <c r="C5" i="7"/>
  <c r="E5" i="7"/>
  <c r="R115" i="9"/>
  <c r="C20" i="7"/>
  <c r="E20" i="7"/>
  <c r="J115" i="9"/>
  <c r="C7" i="7"/>
  <c r="E7" i="7"/>
  <c r="R65" i="9"/>
  <c r="C18" i="7"/>
  <c r="E18" i="7"/>
  <c r="V115" i="9"/>
  <c r="D20" i="7"/>
  <c r="N115" i="9"/>
  <c r="D7" i="7"/>
  <c r="V65" i="9"/>
  <c r="D18" i="7"/>
  <c r="N65" i="9"/>
  <c r="D5" i="7"/>
  <c r="H3" i="7"/>
  <c r="K3" i="7"/>
  <c r="G16" i="7"/>
  <c r="H18" i="7"/>
  <c r="K18" i="7"/>
  <c r="G18" i="7"/>
  <c r="H20" i="7"/>
  <c r="K20" i="7"/>
  <c r="G20" i="7"/>
  <c r="G7" i="7"/>
  <c r="H7" i="7"/>
  <c r="K7" i="7"/>
  <c r="G5" i="7"/>
  <c r="G9" i="7"/>
  <c r="H5" i="7"/>
  <c r="K5" i="7"/>
  <c r="G22" i="7"/>
  <c r="H9" i="7"/>
  <c r="G10" i="7"/>
  <c r="K9" i="7"/>
  <c r="K10" i="7"/>
  <c r="H10" i="7"/>
  <c r="G23" i="7"/>
  <c r="H22" i="7"/>
  <c r="K23" i="7"/>
  <c r="K22" i="7"/>
</calcChain>
</file>

<file path=xl/sharedStrings.xml><?xml version="1.0" encoding="utf-8"?>
<sst xmlns="http://schemas.openxmlformats.org/spreadsheetml/2006/main" count="464" uniqueCount="288">
  <si>
    <t>SA 4</t>
  </si>
  <si>
    <t>SA 5</t>
  </si>
  <si>
    <t>SA 9</t>
  </si>
  <si>
    <t>SA 10</t>
  </si>
  <si>
    <t>SA P1</t>
  </si>
  <si>
    <t>Noise from Building Equipment</t>
  </si>
  <si>
    <t>Light Pollution</t>
  </si>
  <si>
    <t>Site Aspects</t>
  </si>
  <si>
    <t>MA P1</t>
  </si>
  <si>
    <t>MA P2</t>
  </si>
  <si>
    <t>SA 7a</t>
  </si>
  <si>
    <t>SA 7b</t>
  </si>
  <si>
    <t>MA 1</t>
  </si>
  <si>
    <t>MA 2</t>
  </si>
  <si>
    <t>MA 5</t>
  </si>
  <si>
    <t>MA 7a</t>
  </si>
  <si>
    <t>MA 7b</t>
  </si>
  <si>
    <t>Building Reuse</t>
  </si>
  <si>
    <t>Modular and Standardised Design</t>
  </si>
  <si>
    <t>Use of Non-CFC Based Refrigerants</t>
  </si>
  <si>
    <t>Waste Recycling Facilities</t>
  </si>
  <si>
    <t>Rapidly Renewable Materials</t>
  </si>
  <si>
    <t>Sustainable Forest Products</t>
  </si>
  <si>
    <t>Ozone Depleting Substances - Refrigerants</t>
  </si>
  <si>
    <t>IA 1</t>
  </si>
  <si>
    <t>IA 2</t>
  </si>
  <si>
    <t>IA 3</t>
  </si>
  <si>
    <t>Innovative Techniques</t>
  </si>
  <si>
    <t>BEAM Professional</t>
  </si>
  <si>
    <t>Energy Use</t>
  </si>
  <si>
    <t>EU P1</t>
  </si>
  <si>
    <t>EU 3</t>
  </si>
  <si>
    <t>EU 4</t>
  </si>
  <si>
    <t>EU 5</t>
  </si>
  <si>
    <t>EU 6</t>
  </si>
  <si>
    <t>EU 10a</t>
  </si>
  <si>
    <t>EU 10b</t>
  </si>
  <si>
    <t>EU 10c</t>
  </si>
  <si>
    <t>EU 10d</t>
  </si>
  <si>
    <t>EU 10e</t>
  </si>
  <si>
    <t>Water Use</t>
  </si>
  <si>
    <t>WU P1</t>
  </si>
  <si>
    <t>WU P2</t>
  </si>
  <si>
    <t>WU 1</t>
  </si>
  <si>
    <t>WU 2</t>
  </si>
  <si>
    <t>WU 3</t>
  </si>
  <si>
    <t>WU 5</t>
  </si>
  <si>
    <t>WU 6</t>
  </si>
  <si>
    <t>IEQ P1</t>
  </si>
  <si>
    <t>IEQ 2</t>
  </si>
  <si>
    <t>IEQ 3</t>
  </si>
  <si>
    <t>IEQ 4</t>
  </si>
  <si>
    <t>IEQ 6</t>
  </si>
  <si>
    <t>IEQ 9</t>
  </si>
  <si>
    <t>IEQ 10</t>
  </si>
  <si>
    <t>IEQ 14a</t>
  </si>
  <si>
    <t>IEQ 14b</t>
  </si>
  <si>
    <t>IEQ 16</t>
  </si>
  <si>
    <t>IEQ 17</t>
  </si>
  <si>
    <t>IEQ 18</t>
  </si>
  <si>
    <t>IEQ 19</t>
  </si>
  <si>
    <t>IEQ 20</t>
  </si>
  <si>
    <t>IEQ 21</t>
  </si>
  <si>
    <t>IEQ 22</t>
  </si>
  <si>
    <t>IEQ 1</t>
  </si>
  <si>
    <t>Minimum Ventilation Performance</t>
  </si>
  <si>
    <t>Security</t>
  </si>
  <si>
    <t>Biological Contamination</t>
  </si>
  <si>
    <t>Waste Disposal Facilities</t>
  </si>
  <si>
    <t>IAQ in Car Parks</t>
  </si>
  <si>
    <t>Increased Ventilation</t>
  </si>
  <si>
    <t>Background Ventilation</t>
  </si>
  <si>
    <t>Natural Lighting</t>
  </si>
  <si>
    <t>Interior Lighting in Normally Occupied Areas</t>
  </si>
  <si>
    <t>Interior Lighting in Areas Not Normally Occupied</t>
  </si>
  <si>
    <t>Room Acoustics</t>
  </si>
  <si>
    <t>Noise Isolation</t>
  </si>
  <si>
    <t>Background Noise</t>
  </si>
  <si>
    <t>Energy Efficient Appliances</t>
  </si>
  <si>
    <t>EU 7</t>
  </si>
  <si>
    <t>Renewable Energy Systems</t>
  </si>
  <si>
    <t>Minimum Energy Performance</t>
  </si>
  <si>
    <t>Water Quality Survey</t>
  </si>
  <si>
    <t>Minimum Water Saving Performance</t>
  </si>
  <si>
    <t>Annual Water Use</t>
  </si>
  <si>
    <t>Monitoring and Control</t>
  </si>
  <si>
    <t>Effluent Discharge to Foul Sewers</t>
  </si>
  <si>
    <t>Credits Applicable</t>
  </si>
  <si>
    <t>% Area</t>
  </si>
  <si>
    <t>Type of Area</t>
  </si>
  <si>
    <t>Ventilation System</t>
  </si>
  <si>
    <t xml:space="preserve">SA 1 </t>
  </si>
  <si>
    <t>BONUS</t>
  </si>
  <si>
    <t>Credit Summary</t>
  </si>
  <si>
    <t>Project Description:</t>
  </si>
  <si>
    <t xml:space="preserve">Master Programme Submitted: </t>
  </si>
  <si>
    <t>Whether this project applies for GFA concession?</t>
  </si>
  <si>
    <t xml:space="preserve">Project Name: </t>
  </si>
  <si>
    <t xml:space="preserve">Provisional Assessment (PA) / Final Assessment (FA) : </t>
  </si>
  <si>
    <t>a) Demolition</t>
  </si>
  <si>
    <t>b) Foundation</t>
  </si>
  <si>
    <t xml:space="preserve">d) Target Consent Date: </t>
  </si>
  <si>
    <t>Not Applicable:</t>
  </si>
  <si>
    <t>c) Super-Structure / Construction</t>
  </si>
  <si>
    <t>BEAM Plus Project No:</t>
  </si>
  <si>
    <t>Approved GBP Submitted:</t>
  </si>
  <si>
    <t xml:space="preserve">CFA with 10% Concession: </t>
  </si>
  <si>
    <t xml:space="preserve">CFA without 10% Concession: </t>
  </si>
  <si>
    <t>CFA Area (m²)</t>
  </si>
  <si>
    <t>GFA Area as shown in GBP (m²)</t>
  </si>
  <si>
    <t>Area Weighting Method</t>
  </si>
  <si>
    <t>Category</t>
  </si>
  <si>
    <t>Area A</t>
  </si>
  <si>
    <t>Area B</t>
  </si>
  <si>
    <t>Area C</t>
  </si>
  <si>
    <t>Area D</t>
  </si>
  <si>
    <t>Lighting System in Car Parks</t>
  </si>
  <si>
    <t>Indoor Environmental Quality</t>
  </si>
  <si>
    <t>Plumbing and Drainage</t>
  </si>
  <si>
    <t>Ventilation in Common Areas - Ventilation by Any Means</t>
  </si>
  <si>
    <t>Ventilation in Common Areas - Use of Natural Ventilation</t>
  </si>
  <si>
    <t>Thermal Comfort in Air-conditioned Premises - Temperature</t>
  </si>
  <si>
    <t>Thermal Comfort in Air-conditioned Premises - Room Air Distribution</t>
  </si>
  <si>
    <t>Thermal Comfort in Naturally Ventilated Premises - Performance with Natural Ventilation</t>
  </si>
  <si>
    <t>Innovations and Additions</t>
  </si>
  <si>
    <t>Performance Enhancements</t>
  </si>
  <si>
    <t>Submission Template</t>
  </si>
  <si>
    <t>Applicable Credits</t>
  </si>
  <si>
    <t>Achieved Credits</t>
  </si>
  <si>
    <t>% of Achieved Credits</t>
  </si>
  <si>
    <t>No. of Document(s) Submitted</t>
  </si>
  <si>
    <t>Access for Persons with Disability</t>
  </si>
  <si>
    <t>Total CFA Area (m²)</t>
  </si>
  <si>
    <t>Category Weight Factor</t>
  </si>
  <si>
    <t>Weighted Achieved Score</t>
  </si>
  <si>
    <t>Achieved Sub-Rating</t>
  </si>
  <si>
    <t>Overall Rating</t>
  </si>
  <si>
    <t>Sub Rating</t>
  </si>
  <si>
    <t xml:space="preserve">e) Target OP Date: </t>
  </si>
  <si>
    <t xml:space="preserve">Completion Date: </t>
  </si>
  <si>
    <t xml:space="preserve">Start Date: </t>
  </si>
  <si>
    <t>Materials Aspects</t>
  </si>
  <si>
    <t>Environmentally Purchasing Plan</t>
  </si>
  <si>
    <t>BEAM Certified Building</t>
  </si>
  <si>
    <t>SA 2</t>
  </si>
  <si>
    <t>SA 3</t>
  </si>
  <si>
    <t>Health, Safety and Environmental Management</t>
  </si>
  <si>
    <t>Environmental Purchasing Practices</t>
  </si>
  <si>
    <t>SA 6a</t>
  </si>
  <si>
    <t>Building and Site Operation and Maintenance - Building Maintenance</t>
  </si>
  <si>
    <t>SA 6b</t>
  </si>
  <si>
    <t>Building and Site Operation and Maintenance - External Areas and Facilities</t>
  </si>
  <si>
    <t>SA 6c</t>
  </si>
  <si>
    <t>Building and Site Operation and Maintenance - Operations and Maintenance Manual</t>
  </si>
  <si>
    <t>Building Services Operation and Maintenance - Central HVAC Systems</t>
  </si>
  <si>
    <t>Building Services Operation and Maintenance - Other Engineering Systems</t>
  </si>
  <si>
    <t>SA 7c</t>
  </si>
  <si>
    <t>SA 8</t>
  </si>
  <si>
    <t>Staffing and Resources</t>
  </si>
  <si>
    <t>User Guidance</t>
  </si>
  <si>
    <t>Green Cleaning</t>
  </si>
  <si>
    <t>MA 3a</t>
  </si>
  <si>
    <t>MA 3b</t>
  </si>
  <si>
    <t>MA 3c</t>
  </si>
  <si>
    <t>Adaptability and Deconstruction - Spatial Adaptability</t>
  </si>
  <si>
    <t>Adaptability and Deconstruction - Flexible Engineering Services</t>
  </si>
  <si>
    <t>Adaptability and Deconstruction - Structural Adaptability</t>
  </si>
  <si>
    <t>MA 4</t>
  </si>
  <si>
    <t>Ozone Depleting Substances - Fire Suppression and Other Materials</t>
  </si>
  <si>
    <t>MA 6b</t>
  </si>
  <si>
    <t>MA 6a</t>
  </si>
  <si>
    <t>Waste Management - Waste Management Audit</t>
  </si>
  <si>
    <t>Waste Management - Waste Management Practices</t>
  </si>
  <si>
    <t>WU P3</t>
  </si>
  <si>
    <t>Water Conservation Plan</t>
  </si>
  <si>
    <t>Water Use for Irrigation</t>
  </si>
  <si>
    <t>WU 4</t>
  </si>
  <si>
    <t>Water Recycling</t>
  </si>
  <si>
    <t>Water Audit</t>
  </si>
  <si>
    <t>Ventilation System in Car Parks</t>
  </si>
  <si>
    <t>EU 8a</t>
  </si>
  <si>
    <t>EU 8b</t>
  </si>
  <si>
    <t>Testing and Commissioning - HVAC Systems and Equipment</t>
  </si>
  <si>
    <t>Testing and Commissioning - Non-HVAC Systems and Equipment</t>
  </si>
  <si>
    <t>EU 9a</t>
  </si>
  <si>
    <t>Metering and Monitoring - Electrical Loads</t>
  </si>
  <si>
    <t>EU 9b</t>
  </si>
  <si>
    <t>Metering and Monitoring - Central HVAC Plant</t>
  </si>
  <si>
    <t>Energy Management - Energy Auditing</t>
  </si>
  <si>
    <t>Energy Management - Monitoring and Targets</t>
  </si>
  <si>
    <t>Energy Management - Energy Management Plan</t>
  </si>
  <si>
    <t>Energy Management - Energy Management Manual</t>
  </si>
  <si>
    <t>Energy Management - Energy Charge</t>
  </si>
  <si>
    <t>IEQ 5</t>
  </si>
  <si>
    <t>Integrated Pest Management</t>
  </si>
  <si>
    <t>Construction IAQ Management</t>
  </si>
  <si>
    <t>IEQ 11</t>
  </si>
  <si>
    <t>IEQ 12</t>
  </si>
  <si>
    <t>Localised Ventilation</t>
  </si>
  <si>
    <t>IEQ 15a</t>
  </si>
  <si>
    <t>IEQ 15b</t>
  </si>
  <si>
    <t>IEQ 23</t>
  </si>
  <si>
    <t>Amenity Features</t>
  </si>
  <si>
    <t>BEAM PLUS SUBMISSION SUMMARY (Existing Buildings V. 1.2)</t>
  </si>
  <si>
    <t>IEQ 13a</t>
  </si>
  <si>
    <t>IEQ 13b</t>
  </si>
  <si>
    <t>Residential</t>
  </si>
  <si>
    <t>Split Type A/C</t>
  </si>
  <si>
    <t>Retail</t>
  </si>
  <si>
    <t>Central A/C</t>
  </si>
  <si>
    <t>Mechnical Vent</t>
  </si>
  <si>
    <t>EU 1a</t>
  </si>
  <si>
    <t>EU 1b</t>
  </si>
  <si>
    <t>EU 1c</t>
  </si>
  <si>
    <t>EU 1d</t>
  </si>
  <si>
    <t>Air-Conditioning Units</t>
  </si>
  <si>
    <t>Thermal Comfort in Naturally Ventilated Premises - Performance with Air-Conditioning</t>
  </si>
  <si>
    <t>EU 2a</t>
  </si>
  <si>
    <t>Peak Electricity Demand Reduction - Commercial Buildings</t>
  </si>
  <si>
    <t>EU 2b</t>
  </si>
  <si>
    <t>Peak Electricity Demand Reduction - Hotel Buildings</t>
  </si>
  <si>
    <t>EU 2c</t>
  </si>
  <si>
    <t>Peak Electricity Demand Reduction - Educational and Residential Buildings</t>
  </si>
  <si>
    <t>EU 2d</t>
  </si>
  <si>
    <t>Peak Electricity Demand Reduction - Other Building Types</t>
  </si>
  <si>
    <t>IEQ 7a</t>
  </si>
  <si>
    <t>IEQ 7b</t>
  </si>
  <si>
    <t>IEQ 8a</t>
  </si>
  <si>
    <t>IEQ 8b</t>
  </si>
  <si>
    <t>IEQ 8c</t>
  </si>
  <si>
    <t>Indoor Sources of Air Pollution - Volatile Organic Compounds (VOCs)</t>
  </si>
  <si>
    <t>Indoor Sources of Air Pollution - Formaldehyde (HCHO)</t>
  </si>
  <si>
    <t>Indoor Sources of Air Pollution - Radon (Rn)</t>
  </si>
  <si>
    <t>(Please specify consent detail:</t>
  </si>
  <si>
    <t>)</t>
  </si>
  <si>
    <t>m²</t>
  </si>
  <si>
    <t>Credits 
Submitted</t>
  </si>
  <si>
    <t>BAS
Credits Applicable</t>
  </si>
  <si>
    <t>BAS
Credits Achieved</t>
  </si>
  <si>
    <t>Building Services Operation and Maintenance - Assessment of Operation &amp; Maintenance Practices</t>
  </si>
  <si>
    <t>Submitted Credits</t>
  </si>
  <si>
    <t>Reduction of CO2 Emissions - Commercial and Hotel Buildings</t>
  </si>
  <si>
    <t>Reduction of CO2 Emissions - Educational Buildings</t>
  </si>
  <si>
    <t>Reduction of CO2 Emissions - Residential Buildings</t>
  </si>
  <si>
    <t>Outdoor Sources of Air Pollution - Carbon Monoxide (CO), Nitrogen Dioxide (NO2) and Ozone (O3)</t>
  </si>
  <si>
    <t>Outdoor Sources of Air Pollution - Respirable Suspended Particulate (RSP, PM10)</t>
  </si>
  <si>
    <t>Reduction of CO2 Emissions - For Other Building Types</t>
  </si>
  <si>
    <t xml:space="preserve">Carpark </t>
  </si>
  <si>
    <t>PR</t>
  </si>
  <si>
    <t>Yes</t>
  </si>
  <si>
    <t xml:space="preserve">Clubhouse </t>
  </si>
  <si>
    <t>Chiller</t>
  </si>
  <si>
    <t>NA</t>
  </si>
  <si>
    <t>No</t>
  </si>
  <si>
    <t>Educational</t>
  </si>
  <si>
    <t>NS</t>
  </si>
  <si>
    <t>Hotel</t>
  </si>
  <si>
    <t>Industrial</t>
  </si>
  <si>
    <t>VRV</t>
  </si>
  <si>
    <t>Windows Type A/C</t>
  </si>
  <si>
    <t>Applicant Summary</t>
  </si>
  <si>
    <t>BAS Summary</t>
  </si>
  <si>
    <t>Defined Names</t>
  </si>
  <si>
    <t>areat</t>
  </si>
  <si>
    <t>ac</t>
  </si>
  <si>
    <t>area</t>
  </si>
  <si>
    <t>yn</t>
  </si>
  <si>
    <t>prereq</t>
  </si>
  <si>
    <t>prereq_b</t>
  </si>
  <si>
    <t>sco_1</t>
  </si>
  <si>
    <t>sco_1_b</t>
  </si>
  <si>
    <t>sco_2</t>
  </si>
  <si>
    <t>sco_2_b</t>
  </si>
  <si>
    <t>sco_3</t>
  </si>
  <si>
    <t>sco_3_b</t>
  </si>
  <si>
    <t>sco_5</t>
  </si>
  <si>
    <t>sco_5_b</t>
  </si>
  <si>
    <t>sco_15</t>
  </si>
  <si>
    <t>sco_15_b</t>
  </si>
  <si>
    <t>1B</t>
  </si>
  <si>
    <t>sco_bon</t>
  </si>
  <si>
    <t>sco_bon_b</t>
  </si>
  <si>
    <t>BAS Remarks</t>
  </si>
  <si>
    <t>sco_1_a</t>
  </si>
  <si>
    <t>sco_2_a</t>
  </si>
  <si>
    <t>sco_3_a</t>
  </si>
  <si>
    <t>sco_5_a</t>
  </si>
  <si>
    <t>sco_15_a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</si>
</sst>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"/>
    <numFmt numFmtId="165" formatCode="0.0"/>
    <numFmt numFmtId="166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color theme="1"/>
      <name val="Calibri"/>
      <family val="1"/>
      <charset val="136"/>
      <scheme val="minor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3"/>
      <charset val="136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DB4E2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4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1" borderId="2" applyNumberFormat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21" fillId="0" borderId="0" xfId="0" applyFont="1"/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/>
    <xf numFmtId="0" fontId="0" fillId="0" borderId="0" xfId="0" applyFill="1"/>
    <xf numFmtId="0" fontId="0" fillId="0" borderId="27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center" vertical="center"/>
    </xf>
    <xf numFmtId="9" fontId="0" fillId="0" borderId="40" xfId="48" applyFont="1" applyBorder="1" applyAlignment="1">
      <alignment horizontal="center" vertical="center"/>
    </xf>
    <xf numFmtId="165" fontId="0" fillId="25" borderId="31" xfId="0" applyNumberFormat="1" applyFill="1" applyBorder="1" applyAlignment="1">
      <alignment horizontal="center" vertical="center"/>
    </xf>
    <xf numFmtId="9" fontId="0" fillId="25" borderId="31" xfId="48" applyFont="1" applyFill="1" applyBorder="1" applyAlignment="1">
      <alignment horizontal="center" vertical="center"/>
    </xf>
    <xf numFmtId="0" fontId="0" fillId="24" borderId="15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24" borderId="43" xfId="0" applyFont="1" applyFill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21" fillId="0" borderId="43" xfId="0" applyNumberFormat="1" applyFont="1" applyBorder="1" applyAlignment="1">
      <alignment horizontal="center" vertical="center"/>
    </xf>
    <xf numFmtId="9" fontId="0" fillId="0" borderId="44" xfId="0" applyNumberFormat="1" applyBorder="1" applyAlignment="1">
      <alignment horizontal="center" vertical="center"/>
    </xf>
    <xf numFmtId="9" fontId="0" fillId="0" borderId="32" xfId="0" applyNumberFormat="1" applyBorder="1" applyAlignment="1">
      <alignment horizontal="center" vertical="center"/>
    </xf>
    <xf numFmtId="9" fontId="0" fillId="0" borderId="33" xfId="0" applyNumberFormat="1" applyBorder="1" applyAlignment="1">
      <alignment horizontal="center" vertical="center"/>
    </xf>
    <xf numFmtId="0" fontId="0" fillId="24" borderId="43" xfId="0" applyFont="1" applyFill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24" borderId="15" xfId="0" applyFont="1" applyFill="1" applyBorder="1" applyAlignment="1">
      <alignment vertical="center"/>
    </xf>
    <xf numFmtId="9" fontId="21" fillId="0" borderId="15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26" borderId="0" xfId="22" applyFont="1" applyFill="1" applyBorder="1" applyAlignment="1">
      <alignment horizontal="center" vertical="center" wrapText="1" shrinkToFit="1"/>
    </xf>
    <xf numFmtId="0" fontId="21" fillId="26" borderId="0" xfId="0" applyFont="1" applyFill="1" applyAlignment="1">
      <alignment vertical="center"/>
    </xf>
    <xf numFmtId="164" fontId="0" fillId="26" borderId="0" xfId="0" applyNumberFormat="1" applyFont="1" applyFill="1" applyAlignment="1">
      <alignment horizontal="left"/>
    </xf>
    <xf numFmtId="0" fontId="21" fillId="26" borderId="0" xfId="0" applyFont="1" applyFill="1" applyAlignment="1">
      <alignment horizontal="left" vertical="center"/>
    </xf>
    <xf numFmtId="0" fontId="0" fillId="26" borderId="0" xfId="0" applyFont="1" applyFill="1" applyAlignment="1">
      <alignment horizontal="left" vertical="center"/>
    </xf>
    <xf numFmtId="164" fontId="0" fillId="26" borderId="0" xfId="0" applyNumberFormat="1" applyFont="1" applyFill="1"/>
    <xf numFmtId="0" fontId="0" fillId="26" borderId="0" xfId="0" applyFont="1" applyFill="1" applyAlignment="1">
      <alignment vertical="center"/>
    </xf>
    <xf numFmtId="164" fontId="21" fillId="26" borderId="0" xfId="0" applyNumberFormat="1" applyFont="1" applyFill="1" applyAlignment="1">
      <alignment horizontal="left" vertical="center"/>
    </xf>
    <xf numFmtId="0" fontId="0" fillId="26" borderId="0" xfId="0" applyFont="1" applyFill="1" applyAlignment="1"/>
    <xf numFmtId="0" fontId="0" fillId="26" borderId="0" xfId="0" applyFill="1"/>
    <xf numFmtId="0" fontId="0" fillId="26" borderId="0" xfId="0" applyFont="1" applyFill="1" applyBorder="1" applyAlignment="1"/>
    <xf numFmtId="164" fontId="21" fillId="26" borderId="0" xfId="0" applyNumberFormat="1" applyFont="1" applyFill="1" applyAlignment="1">
      <alignment vertical="center"/>
    </xf>
    <xf numFmtId="0" fontId="0" fillId="26" borderId="0" xfId="0" applyFont="1" applyFill="1" applyBorder="1" applyAlignment="1">
      <alignment vertical="center"/>
    </xf>
    <xf numFmtId="0" fontId="0" fillId="26" borderId="0" xfId="0" applyFill="1" applyAlignment="1">
      <alignment vertical="center"/>
    </xf>
    <xf numFmtId="164" fontId="0" fillId="26" borderId="0" xfId="0" applyNumberFormat="1" applyFont="1" applyFill="1" applyAlignment="1">
      <alignment vertical="center"/>
    </xf>
    <xf numFmtId="0" fontId="0" fillId="26" borderId="0" xfId="0" applyFont="1" applyFill="1" applyAlignment="1">
      <alignment horizontal="right" vertical="center"/>
    </xf>
    <xf numFmtId="0" fontId="0" fillId="26" borderId="0" xfId="0" applyFill="1" applyBorder="1" applyAlignment="1">
      <alignment vertical="center"/>
    </xf>
    <xf numFmtId="0" fontId="21" fillId="26" borderId="0" xfId="0" applyFont="1" applyFill="1" applyBorder="1" applyAlignment="1">
      <alignment vertical="center"/>
    </xf>
    <xf numFmtId="0" fontId="0" fillId="26" borderId="15" xfId="0" applyFill="1" applyBorder="1" applyAlignment="1">
      <alignment horizontal="center" vertical="center"/>
    </xf>
    <xf numFmtId="0" fontId="0" fillId="26" borderId="42" xfId="0" applyFill="1" applyBorder="1" applyAlignment="1">
      <alignment horizontal="center" vertical="center"/>
    </xf>
    <xf numFmtId="0" fontId="0" fillId="26" borderId="15" xfId="0" applyFont="1" applyFill="1" applyBorder="1" applyAlignment="1">
      <alignment horizontal="center" vertical="center"/>
    </xf>
    <xf numFmtId="0" fontId="0" fillId="26" borderId="15" xfId="0" applyFont="1" applyFill="1" applyBorder="1" applyAlignment="1">
      <alignment horizontal="center" vertical="center" wrapText="1"/>
    </xf>
    <xf numFmtId="9" fontId="24" fillId="26" borderId="15" xfId="48" applyFont="1" applyFill="1" applyBorder="1" applyAlignment="1" applyProtection="1">
      <alignment horizontal="center" vertical="center"/>
    </xf>
    <xf numFmtId="0" fontId="0" fillId="26" borderId="48" xfId="0" applyFont="1" applyFill="1" applyBorder="1" applyAlignment="1">
      <alignment vertical="center"/>
    </xf>
    <xf numFmtId="0" fontId="0" fillId="26" borderId="47" xfId="0" applyFont="1" applyFill="1" applyBorder="1" applyAlignment="1">
      <alignment vertical="center"/>
    </xf>
    <xf numFmtId="166" fontId="0" fillId="26" borderId="49" xfId="49" applyNumberFormat="1" applyFont="1" applyFill="1" applyBorder="1" applyAlignment="1">
      <alignment horizontal="center" vertical="center"/>
    </xf>
    <xf numFmtId="164" fontId="21" fillId="0" borderId="0" xfId="0" applyNumberFormat="1" applyFont="1" applyProtection="1"/>
    <xf numFmtId="0" fontId="21" fillId="0" borderId="0" xfId="0" applyFont="1" applyProtection="1"/>
    <xf numFmtId="0" fontId="21" fillId="0" borderId="0" xfId="0" applyFont="1" applyAlignment="1" applyProtection="1">
      <alignment horizontal="center" vertical="center"/>
    </xf>
    <xf numFmtId="0" fontId="0" fillId="0" borderId="0" xfId="0" applyProtection="1"/>
    <xf numFmtId="164" fontId="0" fillId="0" borderId="0" xfId="0" applyNumberFormat="1" applyAlignment="1" applyProtection="1">
      <alignment vertical="center"/>
    </xf>
    <xf numFmtId="0" fontId="25" fillId="24" borderId="15" xfId="0" applyFont="1" applyFill="1" applyBorder="1" applyAlignment="1" applyProtection="1">
      <alignment horizontal="center" vertical="center" wrapText="1"/>
    </xf>
    <xf numFmtId="0" fontId="25" fillId="24" borderId="41" xfId="0" applyFont="1" applyFill="1" applyBorder="1" applyAlignment="1" applyProtection="1">
      <alignment horizontal="center" vertical="center" wrapText="1"/>
    </xf>
    <xf numFmtId="164" fontId="25" fillId="0" borderId="0" xfId="0" applyNumberFormat="1" applyFont="1" applyAlignment="1" applyProtection="1">
      <alignment horizontal="left" vertical="center"/>
    </xf>
    <xf numFmtId="0" fontId="26" fillId="0" borderId="44" xfId="0" applyFont="1" applyBorder="1" applyAlignment="1" applyProtection="1">
      <alignment horizontal="left" vertical="center"/>
    </xf>
    <xf numFmtId="0" fontId="26" fillId="0" borderId="34" xfId="0" applyFont="1" applyBorder="1" applyAlignment="1" applyProtection="1">
      <alignment horizontal="center" vertical="center"/>
    </xf>
    <xf numFmtId="0" fontId="26" fillId="0" borderId="24" xfId="0" applyFont="1" applyBorder="1" applyAlignment="1" applyProtection="1">
      <alignment vertical="center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25" fillId="0" borderId="0" xfId="0" applyFont="1" applyProtection="1"/>
    <xf numFmtId="164" fontId="25" fillId="0" borderId="0" xfId="0" applyNumberFormat="1" applyFont="1" applyAlignment="1" applyProtection="1">
      <alignment vertical="center"/>
    </xf>
    <xf numFmtId="0" fontId="26" fillId="0" borderId="32" xfId="0" applyFont="1" applyBorder="1" applyAlignment="1" applyProtection="1">
      <alignment horizontal="left" vertical="center"/>
    </xf>
    <xf numFmtId="0" fontId="26" fillId="0" borderId="35" xfId="0" applyFont="1" applyBorder="1" applyAlignment="1" applyProtection="1">
      <alignment horizontal="center" vertical="center"/>
    </xf>
    <xf numFmtId="0" fontId="26" fillId="0" borderId="25" xfId="0" applyFont="1" applyBorder="1" applyAlignment="1" applyProtection="1">
      <alignment vertical="center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25" fillId="0" borderId="50" xfId="0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Alignment="1" applyProtection="1">
      <alignment horizontal="left" vertical="center"/>
    </xf>
    <xf numFmtId="164" fontId="27" fillId="0" borderId="0" xfId="0" applyNumberFormat="1" applyFont="1" applyAlignment="1" applyProtection="1">
      <alignment vertical="center"/>
    </xf>
    <xf numFmtId="0" fontId="25" fillId="0" borderId="48" xfId="0" applyFont="1" applyBorder="1" applyAlignment="1" applyProtection="1">
      <alignment vertical="center"/>
    </xf>
    <xf numFmtId="0" fontId="25" fillId="0" borderId="48" xfId="0" applyFont="1" applyBorder="1" applyAlignment="1" applyProtection="1">
      <alignment horizontal="center" vertical="center"/>
    </xf>
    <xf numFmtId="0" fontId="25" fillId="0" borderId="47" xfId="0" applyFont="1" applyBorder="1" applyAlignment="1" applyProtection="1">
      <alignment vertical="center"/>
    </xf>
    <xf numFmtId="0" fontId="27" fillId="0" borderId="15" xfId="0" applyFont="1" applyBorder="1" applyAlignment="1" applyProtection="1">
      <alignment horizontal="center" vertical="center"/>
    </xf>
    <xf numFmtId="164" fontId="21" fillId="0" borderId="0" xfId="0" applyNumberFormat="1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164" fontId="21" fillId="0" borderId="0" xfId="0" applyNumberFormat="1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/>
    <xf numFmtId="0" fontId="0" fillId="0" borderId="11" xfId="0" applyFont="1" applyBorder="1" applyAlignment="1" applyProtection="1">
      <alignment horizontal="center"/>
    </xf>
    <xf numFmtId="0" fontId="0" fillId="0" borderId="0" xfId="0" applyBorder="1" applyProtection="1"/>
    <xf numFmtId="164" fontId="0" fillId="0" borderId="0" xfId="0" applyNumberFormat="1" applyFont="1" applyProtection="1"/>
    <xf numFmtId="0" fontId="25" fillId="24" borderId="16" xfId="0" applyFont="1" applyFill="1" applyBorder="1" applyAlignment="1" applyProtection="1">
      <alignment horizontal="center" vertical="center" wrapText="1"/>
    </xf>
    <xf numFmtId="164" fontId="25" fillId="0" borderId="0" xfId="0" applyNumberFormat="1" applyFont="1" applyProtection="1"/>
    <xf numFmtId="0" fontId="25" fillId="0" borderId="44" xfId="0" applyFont="1" applyBorder="1" applyAlignment="1" applyProtection="1">
      <alignment horizontal="left" vertical="center"/>
    </xf>
    <xf numFmtId="0" fontId="25" fillId="0" borderId="34" xfId="0" applyFont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vertical="center"/>
    </xf>
    <xf numFmtId="0" fontId="25" fillId="0" borderId="51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left" vertical="center"/>
    </xf>
    <xf numFmtId="0" fontId="25" fillId="0" borderId="35" xfId="0" applyFont="1" applyBorder="1" applyAlignment="1" applyProtection="1">
      <alignment horizontal="center" vertical="center"/>
    </xf>
    <xf numFmtId="0" fontId="25" fillId="0" borderId="25" xfId="0" applyFont="1" applyBorder="1" applyAlignment="1" applyProtection="1">
      <alignment vertical="center"/>
    </xf>
    <xf numFmtId="0" fontId="25" fillId="0" borderId="52" xfId="0" applyFont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Protection="1"/>
    <xf numFmtId="0" fontId="25" fillId="0" borderId="53" xfId="0" applyFont="1" applyBorder="1" applyAlignment="1" applyProtection="1">
      <alignment horizontal="center" vertical="center" wrapText="1"/>
      <protection locked="0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0" fontId="25" fillId="0" borderId="48" xfId="0" applyFont="1" applyBorder="1" applyProtection="1"/>
    <xf numFmtId="0" fontId="25" fillId="0" borderId="48" xfId="0" applyFont="1" applyBorder="1" applyAlignment="1" applyProtection="1">
      <alignment horizontal="center"/>
    </xf>
    <xf numFmtId="0" fontId="25" fillId="0" borderId="47" xfId="0" applyFont="1" applyBorder="1" applyProtection="1"/>
    <xf numFmtId="164" fontId="0" fillId="0" borderId="0" xfId="0" applyNumberFormat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vertical="center"/>
      <protection locked="0"/>
    </xf>
    <xf numFmtId="0" fontId="25" fillId="0" borderId="60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/>
    <xf numFmtId="0" fontId="25" fillId="0" borderId="33" xfId="0" applyFont="1" applyBorder="1" applyAlignment="1" applyProtection="1">
      <alignment horizontal="left" vertical="center"/>
    </xf>
    <xf numFmtId="0" fontId="25" fillId="0" borderId="36" xfId="0" applyFont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vertical="center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Border="1" applyProtection="1"/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48" xfId="0" applyFont="1" applyFill="1" applyBorder="1" applyAlignment="1" applyProtection="1">
      <alignment vertical="center"/>
    </xf>
    <xf numFmtId="0" fontId="25" fillId="0" borderId="47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29" borderId="43" xfId="0" applyFont="1" applyFill="1" applyBorder="1" applyAlignment="1">
      <alignment vertical="center"/>
    </xf>
    <xf numFmtId="0" fontId="0" fillId="29" borderId="15" xfId="0" applyFont="1" applyFill="1" applyBorder="1" applyAlignment="1">
      <alignment horizontal="center" vertical="center"/>
    </xf>
    <xf numFmtId="0" fontId="0" fillId="29" borderId="43" xfId="0" applyFont="1" applyFill="1" applyBorder="1" applyAlignment="1">
      <alignment horizontal="center" vertical="center"/>
    </xf>
    <xf numFmtId="0" fontId="0" fillId="29" borderId="15" xfId="0" applyFont="1" applyFill="1" applyBorder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7" fillId="0" borderId="11" xfId="0" applyFont="1" applyBorder="1"/>
    <xf numFmtId="0" fontId="27" fillId="0" borderId="11" xfId="0" applyFont="1" applyBorder="1" applyAlignment="1">
      <alignment horizontal="center" vertical="center"/>
    </xf>
    <xf numFmtId="0" fontId="21" fillId="0" borderId="11" xfId="0" applyFont="1" applyBorder="1"/>
    <xf numFmtId="0" fontId="0" fillId="0" borderId="0" xfId="0" applyProtection="1">
      <protection locked="0"/>
    </xf>
    <xf numFmtId="0" fontId="0" fillId="27" borderId="63" xfId="0" applyFill="1" applyBorder="1" applyAlignment="1" applyProtection="1">
      <alignment horizontal="center" vertical="center"/>
      <protection locked="0"/>
    </xf>
    <xf numFmtId="0" fontId="25" fillId="0" borderId="51" xfId="0" applyFont="1" applyBorder="1" applyAlignment="1" applyProtection="1">
      <alignment horizontal="justify" wrapText="1"/>
      <protection locked="0"/>
    </xf>
    <xf numFmtId="0" fontId="25" fillId="0" borderId="57" xfId="0" applyFont="1" applyBorder="1" applyAlignment="1" applyProtection="1">
      <alignment horizontal="justify" wrapText="1"/>
      <protection locked="0"/>
    </xf>
    <xf numFmtId="0" fontId="25" fillId="0" borderId="16" xfId="0" applyFont="1" applyBorder="1" applyAlignment="1" applyProtection="1">
      <alignment horizontal="justify" wrapText="1"/>
      <protection locked="0"/>
    </xf>
    <xf numFmtId="0" fontId="25" fillId="0" borderId="0" xfId="0" applyFont="1" applyProtection="1">
      <protection locked="0"/>
    </xf>
    <xf numFmtId="0" fontId="0" fillId="0" borderId="0" xfId="0" applyBorder="1" applyProtection="1">
      <protection locked="0"/>
    </xf>
    <xf numFmtId="165" fontId="0" fillId="0" borderId="40" xfId="0" applyNumberFormat="1" applyBorder="1" applyAlignment="1" applyProtection="1">
      <alignment horizontal="center" vertical="center"/>
      <protection locked="0"/>
    </xf>
    <xf numFmtId="9" fontId="0" fillId="0" borderId="40" xfId="48" applyFont="1" applyBorder="1" applyAlignment="1" applyProtection="1">
      <alignment horizontal="center" vertical="center"/>
      <protection locked="0"/>
    </xf>
    <xf numFmtId="165" fontId="0" fillId="0" borderId="30" xfId="0" applyNumberFormat="1" applyBorder="1" applyAlignment="1" applyProtection="1">
      <alignment horizontal="center" vertical="center"/>
      <protection locked="0"/>
    </xf>
    <xf numFmtId="165" fontId="0" fillId="0" borderId="31" xfId="0" applyNumberFormat="1" applyBorder="1" applyAlignment="1" applyProtection="1">
      <alignment horizontal="center" vertical="center"/>
      <protection locked="0"/>
    </xf>
    <xf numFmtId="165" fontId="0" fillId="0" borderId="44" xfId="0" applyNumberForma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165" fontId="0" fillId="0" borderId="32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165" fontId="0" fillId="0" borderId="33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5" fontId="0" fillId="0" borderId="41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5" fontId="21" fillId="0" borderId="43" xfId="0" applyNumberFormat="1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26" borderId="0" xfId="0" applyFont="1" applyFill="1" applyAlignment="1" applyProtection="1">
      <alignment vertical="center"/>
      <protection locked="0"/>
    </xf>
    <xf numFmtId="0" fontId="0" fillId="26" borderId="0" xfId="0" applyFill="1" applyAlignment="1" applyProtection="1">
      <alignment horizontal="left" vertical="center"/>
      <protection locked="0"/>
    </xf>
    <xf numFmtId="0" fontId="0" fillId="26" borderId="0" xfId="0" applyFill="1" applyAlignment="1" applyProtection="1">
      <alignment vertical="center"/>
      <protection locked="0"/>
    </xf>
    <xf numFmtId="0" fontId="0" fillId="26" borderId="11" xfId="0" applyFont="1" applyFill="1" applyBorder="1" applyAlignment="1" applyProtection="1">
      <alignment horizontal="left" vertical="center"/>
      <protection locked="0"/>
    </xf>
    <xf numFmtId="0" fontId="0" fillId="26" borderId="0" xfId="0" applyFont="1" applyFill="1" applyAlignment="1" applyProtection="1">
      <alignment vertical="center"/>
      <protection locked="0"/>
    </xf>
    <xf numFmtId="0" fontId="0" fillId="26" borderId="15" xfId="0" applyFill="1" applyBorder="1" applyAlignment="1" applyProtection="1">
      <alignment horizontal="center" vertical="center"/>
      <protection locked="0"/>
    </xf>
    <xf numFmtId="0" fontId="0" fillId="26" borderId="42" xfId="0" applyFill="1" applyBorder="1" applyAlignment="1" applyProtection="1">
      <alignment vertical="center"/>
      <protection locked="0"/>
    </xf>
    <xf numFmtId="166" fontId="0" fillId="26" borderId="15" xfId="49" applyNumberFormat="1" applyFont="1" applyFill="1" applyBorder="1" applyAlignment="1" applyProtection="1">
      <alignment horizontal="center" vertical="center"/>
      <protection locked="0"/>
    </xf>
    <xf numFmtId="166" fontId="0" fillId="26" borderId="15" xfId="49" applyNumberFormat="1" applyFont="1" applyFill="1" applyBorder="1" applyAlignment="1" applyProtection="1">
      <alignment horizontal="center" vertical="center"/>
    </xf>
    <xf numFmtId="0" fontId="0" fillId="26" borderId="43" xfId="0" applyFont="1" applyFill="1" applyBorder="1" applyAlignment="1">
      <alignment horizontal="right" vertical="center"/>
    </xf>
    <xf numFmtId="0" fontId="0" fillId="26" borderId="41" xfId="0" applyFont="1" applyFill="1" applyBorder="1" applyAlignment="1">
      <alignment horizontal="right" vertical="center"/>
    </xf>
    <xf numFmtId="0" fontId="0" fillId="26" borderId="42" xfId="0" applyFont="1" applyFill="1" applyBorder="1" applyAlignment="1">
      <alignment horizontal="right" vertical="center"/>
    </xf>
    <xf numFmtId="0" fontId="0" fillId="26" borderId="43" xfId="0" applyFont="1" applyFill="1" applyBorder="1" applyAlignment="1" applyProtection="1">
      <alignment horizontal="left" vertical="center"/>
      <protection locked="0"/>
    </xf>
    <xf numFmtId="0" fontId="0" fillId="26" borderId="41" xfId="0" applyFont="1" applyFill="1" applyBorder="1" applyAlignment="1" applyProtection="1">
      <alignment horizontal="left" vertical="center"/>
      <protection locked="0"/>
    </xf>
    <xf numFmtId="0" fontId="0" fillId="26" borderId="42" xfId="0" applyFont="1" applyFill="1" applyBorder="1" applyAlignment="1" applyProtection="1">
      <alignment horizontal="left" vertical="center"/>
      <protection locked="0"/>
    </xf>
    <xf numFmtId="0" fontId="0" fillId="26" borderId="11" xfId="0" applyFont="1" applyFill="1" applyBorder="1" applyAlignment="1" applyProtection="1">
      <alignment horizontal="left" vertical="center"/>
      <protection locked="0"/>
    </xf>
    <xf numFmtId="0" fontId="0" fillId="26" borderId="43" xfId="0" applyFont="1" applyFill="1" applyBorder="1" applyAlignment="1">
      <alignment horizontal="center" vertical="center"/>
    </xf>
    <xf numFmtId="0" fontId="0" fillId="26" borderId="41" xfId="0" applyFont="1" applyFill="1" applyBorder="1" applyAlignment="1">
      <alignment horizontal="center" vertical="center"/>
    </xf>
    <xf numFmtId="0" fontId="0" fillId="26" borderId="42" xfId="0" applyFont="1" applyFill="1" applyBorder="1" applyAlignment="1">
      <alignment horizontal="center" vertical="center"/>
    </xf>
    <xf numFmtId="0" fontId="21" fillId="26" borderId="11" xfId="0" applyFont="1" applyFill="1" applyBorder="1" applyAlignment="1" applyProtection="1">
      <alignment horizontal="left" vertical="center"/>
      <protection locked="0"/>
    </xf>
    <xf numFmtId="0" fontId="0" fillId="26" borderId="11" xfId="0" applyFill="1" applyBorder="1" applyAlignment="1" applyProtection="1">
      <alignment horizontal="left" vertical="center"/>
      <protection locked="0"/>
    </xf>
    <xf numFmtId="0" fontId="0" fillId="26" borderId="41" xfId="0" applyFill="1" applyBorder="1" applyAlignment="1" applyProtection="1">
      <alignment horizontal="left" vertical="center"/>
      <protection locked="0"/>
    </xf>
    <xf numFmtId="0" fontId="22" fillId="26" borderId="0" xfId="22" applyFont="1" applyFill="1" applyBorder="1" applyAlignment="1">
      <alignment horizontal="center" vertical="center" wrapText="1" shrinkToFit="1"/>
    </xf>
    <xf numFmtId="164" fontId="0" fillId="26" borderId="49" xfId="0" applyNumberFormat="1" applyFont="1" applyFill="1" applyBorder="1" applyAlignment="1" applyProtection="1">
      <alignment horizontal="left" vertical="top" wrapText="1"/>
      <protection locked="0"/>
    </xf>
    <xf numFmtId="164" fontId="0" fillId="26" borderId="48" xfId="0" applyNumberFormat="1" applyFont="1" applyFill="1" applyBorder="1" applyAlignment="1" applyProtection="1">
      <alignment horizontal="left" vertical="top" wrapText="1"/>
      <protection locked="0"/>
    </xf>
    <xf numFmtId="164" fontId="0" fillId="26" borderId="47" xfId="0" applyNumberFormat="1" applyFont="1" applyFill="1" applyBorder="1" applyAlignment="1" applyProtection="1">
      <alignment horizontal="left" vertical="top" wrapText="1"/>
      <protection locked="0"/>
    </xf>
    <xf numFmtId="164" fontId="0" fillId="26" borderId="13" xfId="0" applyNumberFormat="1" applyFont="1" applyFill="1" applyBorder="1" applyAlignment="1" applyProtection="1">
      <alignment horizontal="left" vertical="top" wrapText="1"/>
      <protection locked="0"/>
    </xf>
    <xf numFmtId="164" fontId="0" fillId="26" borderId="0" xfId="0" applyNumberFormat="1" applyFont="1" applyFill="1" applyBorder="1" applyAlignment="1" applyProtection="1">
      <alignment horizontal="left" vertical="top" wrapText="1"/>
      <protection locked="0"/>
    </xf>
    <xf numFmtId="164" fontId="0" fillId="26" borderId="12" xfId="0" applyNumberFormat="1" applyFont="1" applyFill="1" applyBorder="1" applyAlignment="1" applyProtection="1">
      <alignment horizontal="left" vertical="top" wrapText="1"/>
      <protection locked="0"/>
    </xf>
    <xf numFmtId="164" fontId="0" fillId="26" borderId="10" xfId="0" applyNumberFormat="1" applyFont="1" applyFill="1" applyBorder="1" applyAlignment="1" applyProtection="1">
      <alignment horizontal="left" vertical="top" wrapText="1"/>
      <protection locked="0"/>
    </xf>
    <xf numFmtId="164" fontId="0" fillId="26" borderId="11" xfId="0" applyNumberFormat="1" applyFont="1" applyFill="1" applyBorder="1" applyAlignment="1" applyProtection="1">
      <alignment horizontal="left" vertical="top" wrapText="1"/>
      <protection locked="0"/>
    </xf>
    <xf numFmtId="164" fontId="0" fillId="26" borderId="14" xfId="0" applyNumberFormat="1" applyFont="1" applyFill="1" applyBorder="1" applyAlignment="1" applyProtection="1">
      <alignment horizontal="left" vertical="top" wrapText="1"/>
      <protection locked="0"/>
    </xf>
    <xf numFmtId="0" fontId="0" fillId="24" borderId="43" xfId="0" applyFont="1" applyFill="1" applyBorder="1" applyAlignment="1" applyProtection="1">
      <alignment horizontal="left" vertical="center"/>
    </xf>
    <xf numFmtId="0" fontId="0" fillId="24" borderId="41" xfId="0" applyFont="1" applyFill="1" applyBorder="1" applyAlignment="1" applyProtection="1">
      <alignment horizontal="left" vertical="center"/>
    </xf>
    <xf numFmtId="0" fontId="0" fillId="24" borderId="42" xfId="0" applyFont="1" applyFill="1" applyBorder="1" applyAlignment="1" applyProtection="1">
      <alignment horizontal="left" vertical="center"/>
    </xf>
    <xf numFmtId="0" fontId="25" fillId="24" borderId="43" xfId="0" applyFont="1" applyFill="1" applyBorder="1" applyAlignment="1" applyProtection="1">
      <alignment horizontal="center" vertical="center" wrapText="1"/>
    </xf>
    <xf numFmtId="0" fontId="25" fillId="24" borderId="41" xfId="0" applyFont="1" applyFill="1" applyBorder="1" applyAlignment="1" applyProtection="1">
      <alignment horizontal="center" vertical="center" wrapText="1"/>
    </xf>
    <xf numFmtId="0" fontId="25" fillId="24" borderId="42" xfId="0" applyFont="1" applyFill="1" applyBorder="1" applyAlignment="1" applyProtection="1">
      <alignment horizontal="center" vertical="center" wrapText="1"/>
    </xf>
    <xf numFmtId="0" fontId="25" fillId="27" borderId="43" xfId="0" applyFont="1" applyFill="1" applyBorder="1" applyAlignment="1" applyProtection="1">
      <alignment horizontal="center" vertical="center" wrapText="1"/>
    </xf>
    <xf numFmtId="0" fontId="25" fillId="27" borderId="41" xfId="0" applyFont="1" applyFill="1" applyBorder="1" applyAlignment="1" applyProtection="1">
      <alignment horizontal="center" vertical="center" wrapText="1"/>
    </xf>
    <xf numFmtId="0" fontId="25" fillId="27" borderId="42" xfId="0" applyFont="1" applyFill="1" applyBorder="1" applyAlignment="1" applyProtection="1">
      <alignment horizontal="center" vertical="center" wrapText="1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 wrapText="1"/>
      <protection locked="0"/>
    </xf>
    <xf numFmtId="0" fontId="25" fillId="0" borderId="45" xfId="0" applyFont="1" applyBorder="1" applyAlignment="1" applyProtection="1">
      <alignment horizontal="center" vertical="center" wrapText="1"/>
      <protection locked="0"/>
    </xf>
    <xf numFmtId="0" fontId="25" fillId="0" borderId="46" xfId="0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0" fontId="25" fillId="28" borderId="30" xfId="0" applyFont="1" applyFill="1" applyBorder="1" applyAlignment="1" applyProtection="1">
      <alignment horizontal="center" vertical="center"/>
    </xf>
    <xf numFmtId="0" fontId="27" fillId="0" borderId="43" xfId="0" applyFont="1" applyBorder="1" applyAlignment="1" applyProtection="1">
      <alignment horizontal="left" vertical="center" wrapText="1"/>
    </xf>
    <xf numFmtId="0" fontId="27" fillId="0" borderId="41" xfId="0" applyFont="1" applyBorder="1" applyAlignment="1" applyProtection="1">
      <alignment horizontal="left" vertical="center" wrapText="1"/>
    </xf>
    <xf numFmtId="0" fontId="27" fillId="0" borderId="42" xfId="0" applyFont="1" applyBorder="1" applyAlignment="1" applyProtection="1">
      <alignment horizontal="left" vertical="center" wrapText="1"/>
    </xf>
    <xf numFmtId="0" fontId="27" fillId="0" borderId="15" xfId="0" applyFont="1" applyBorder="1" applyAlignment="1" applyProtection="1">
      <alignment horizontal="left" vertical="center" wrapText="1"/>
    </xf>
    <xf numFmtId="0" fontId="0" fillId="24" borderId="10" xfId="0" applyFont="1" applyFill="1" applyBorder="1" applyAlignment="1" applyProtection="1">
      <alignment horizontal="left" vertical="center"/>
    </xf>
    <xf numFmtId="0" fontId="0" fillId="24" borderId="11" xfId="0" applyFont="1" applyFill="1" applyBorder="1" applyAlignment="1" applyProtection="1">
      <alignment horizontal="left" vertical="center"/>
    </xf>
    <xf numFmtId="0" fontId="0" fillId="24" borderId="14" xfId="0" applyFont="1" applyFill="1" applyBorder="1" applyAlignment="1" applyProtection="1">
      <alignment horizontal="left" vertical="center"/>
    </xf>
    <xf numFmtId="0" fontId="25" fillId="24" borderId="10" xfId="0" applyFont="1" applyFill="1" applyBorder="1" applyAlignment="1" applyProtection="1">
      <alignment horizontal="center" vertical="center" wrapText="1"/>
    </xf>
    <xf numFmtId="0" fontId="25" fillId="24" borderId="11" xfId="0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Alignment="1" applyProtection="1">
      <alignment horizontal="center" vertical="center" wrapText="1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 wrapText="1"/>
    </xf>
    <xf numFmtId="0" fontId="25" fillId="27" borderId="14" xfId="0" applyFont="1" applyFill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 wrapText="1"/>
      <protection locked="0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57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61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62" xfId="0" applyFont="1" applyBorder="1" applyAlignment="1" applyProtection="1">
      <alignment horizontal="center" vertical="center"/>
      <protection locked="0"/>
    </xf>
  </cellXfs>
  <cellStyles count="50">
    <cellStyle name="20% - 輔色1" xfId="2" xr:uid="{00000000-0005-0000-0000-000000000000}"/>
    <cellStyle name="20% - 輔色2" xfId="3" xr:uid="{00000000-0005-0000-0000-000001000000}"/>
    <cellStyle name="20% - 輔色3" xfId="4" xr:uid="{00000000-0005-0000-0000-000002000000}"/>
    <cellStyle name="20% - 輔色4" xfId="5" xr:uid="{00000000-0005-0000-0000-000003000000}"/>
    <cellStyle name="20% - 輔色5" xfId="6" xr:uid="{00000000-0005-0000-0000-000004000000}"/>
    <cellStyle name="20% - 輔色6" xfId="7" xr:uid="{00000000-0005-0000-0000-000005000000}"/>
    <cellStyle name="40% - 輔色1" xfId="8" xr:uid="{00000000-0005-0000-0000-000006000000}"/>
    <cellStyle name="40% - 輔色2" xfId="9" xr:uid="{00000000-0005-0000-0000-000007000000}"/>
    <cellStyle name="40% - 輔色3" xfId="10" xr:uid="{00000000-0005-0000-0000-000008000000}"/>
    <cellStyle name="40% - 輔色4" xfId="11" xr:uid="{00000000-0005-0000-0000-000009000000}"/>
    <cellStyle name="40% - 輔色5" xfId="12" xr:uid="{00000000-0005-0000-0000-00000A000000}"/>
    <cellStyle name="40% - 輔色6" xfId="13" xr:uid="{00000000-0005-0000-0000-00000B000000}"/>
    <cellStyle name="60% - 輔色1" xfId="14" xr:uid="{00000000-0005-0000-0000-00000C000000}"/>
    <cellStyle name="60% - 輔色2" xfId="15" xr:uid="{00000000-0005-0000-0000-00000D000000}"/>
    <cellStyle name="60% - 輔色3" xfId="16" xr:uid="{00000000-0005-0000-0000-00000E000000}"/>
    <cellStyle name="60% - 輔色4" xfId="17" xr:uid="{00000000-0005-0000-0000-00000F000000}"/>
    <cellStyle name="60% - 輔色5" xfId="18" xr:uid="{00000000-0005-0000-0000-000010000000}"/>
    <cellStyle name="60% - 輔色6" xfId="19" xr:uid="{00000000-0005-0000-0000-000011000000}"/>
    <cellStyle name="Comma" xfId="49" builtinId="3"/>
    <cellStyle name="Normal" xfId="0" builtinId="0"/>
    <cellStyle name="Normal 2" xfId="20" xr:uid="{00000000-0005-0000-0000-000014000000}"/>
    <cellStyle name="Normal 3" xfId="21" xr:uid="{00000000-0005-0000-0000-000015000000}"/>
    <cellStyle name="Normal 4" xfId="1" xr:uid="{00000000-0005-0000-0000-000016000000}"/>
    <cellStyle name="Normal 4 2" xfId="47" xr:uid="{00000000-0005-0000-0000-000017000000}"/>
    <cellStyle name="Normal_Sheet1" xfId="22" xr:uid="{00000000-0005-0000-0000-000018000000}"/>
    <cellStyle name="Percent" xfId="48" builtinId="5"/>
    <cellStyle name="Percent 2" xfId="23" xr:uid="{00000000-0005-0000-0000-00001A000000}"/>
    <cellStyle name="中等" xfId="24" xr:uid="{00000000-0005-0000-0000-00001B000000}"/>
    <cellStyle name="備註" xfId="25" xr:uid="{00000000-0005-0000-0000-00001C000000}"/>
    <cellStyle name="合計" xfId="26" xr:uid="{00000000-0005-0000-0000-00001D000000}"/>
    <cellStyle name="壞" xfId="27" xr:uid="{00000000-0005-0000-0000-00001E000000}"/>
    <cellStyle name="好" xfId="28" xr:uid="{00000000-0005-0000-0000-00001F000000}"/>
    <cellStyle name="標題" xfId="29" xr:uid="{00000000-0005-0000-0000-000020000000}"/>
    <cellStyle name="標題 1" xfId="30" xr:uid="{00000000-0005-0000-0000-000021000000}"/>
    <cellStyle name="標題 2" xfId="31" xr:uid="{00000000-0005-0000-0000-000022000000}"/>
    <cellStyle name="標題 3" xfId="32" xr:uid="{00000000-0005-0000-0000-000023000000}"/>
    <cellStyle name="標題 4" xfId="33" xr:uid="{00000000-0005-0000-0000-000024000000}"/>
    <cellStyle name="檢查儲存格" xfId="34" xr:uid="{00000000-0005-0000-0000-000025000000}"/>
    <cellStyle name="計算方式" xfId="35" xr:uid="{00000000-0005-0000-0000-000026000000}"/>
    <cellStyle name="說明文字" xfId="36" xr:uid="{00000000-0005-0000-0000-000027000000}"/>
    <cellStyle name="警告文字" xfId="37" xr:uid="{00000000-0005-0000-0000-000028000000}"/>
    <cellStyle name="輔色1" xfId="38" xr:uid="{00000000-0005-0000-0000-000029000000}"/>
    <cellStyle name="輔色2" xfId="39" xr:uid="{00000000-0005-0000-0000-00002A000000}"/>
    <cellStyle name="輔色3" xfId="40" xr:uid="{00000000-0005-0000-0000-00002B000000}"/>
    <cellStyle name="輔色4" xfId="41" xr:uid="{00000000-0005-0000-0000-00002C000000}"/>
    <cellStyle name="輔色5" xfId="42" xr:uid="{00000000-0005-0000-0000-00002D000000}"/>
    <cellStyle name="輔色6" xfId="43" xr:uid="{00000000-0005-0000-0000-00002E000000}"/>
    <cellStyle name="輸入" xfId="44" xr:uid="{00000000-0005-0000-0000-00002F000000}"/>
    <cellStyle name="輸出" xfId="45" xr:uid="{00000000-0005-0000-0000-000030000000}"/>
    <cellStyle name="連結的儲存格" xfId="46" xr:uid="{00000000-0005-0000-0000-000031000000}"/>
  </cellStyles>
  <dxfs count="7">
    <dxf>
      <font>
        <color theme="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CC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2872</xdr:colOff>
          <xdr:row>34</xdr:row>
          <xdr:rowOff>67917</xdr:rowOff>
        </xdr:from>
        <xdr:to>
          <xdr:col>7</xdr:col>
          <xdr:colOff>280163</xdr:colOff>
          <xdr:row>37</xdr:row>
          <xdr:rowOff>58392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4422472" y="5868642"/>
              <a:ext cx="1153591" cy="447675"/>
              <a:chOff x="2085975" y="4229100"/>
              <a:chExt cx="649215" cy="447675"/>
            </a:xfrm>
          </xdr:grpSpPr>
          <xdr:sp macro="" textlink="">
            <xdr:nvSpPr>
              <xdr:cNvPr id="5130" name="Check Box 10" hidden="1">
                <a:extLst>
                  <a:ext uri="{63B3BB69-23CF-44E3-9099-C40C66FF867C}">
                    <a14:compatExt spid="_x0000_s5130"/>
                  </a:ext>
                  <a:ext uri="{FF2B5EF4-FFF2-40B4-BE49-F238E27FC236}">
                    <a16:creationId xmlns:a16="http://schemas.microsoft.com/office/drawing/2014/main" id="{00000000-0008-0000-0000-00000A140000}"/>
                  </a:ext>
                </a:extLst>
              </xdr:cNvPr>
              <xdr:cNvSpPr/>
            </xdr:nvSpPr>
            <xdr:spPr bwMode="auto">
              <a:xfrm>
                <a:off x="2085975" y="4229100"/>
                <a:ext cx="244823" cy="4476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</a:t>
                </a:r>
              </a:p>
            </xdr:txBody>
          </xdr:sp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  <a:ext uri="{FF2B5EF4-FFF2-40B4-BE49-F238E27FC236}">
                    <a16:creationId xmlns:a16="http://schemas.microsoft.com/office/drawing/2014/main" id="{00000000-0008-0000-0000-00000B140000}"/>
                  </a:ext>
                </a:extLst>
              </xdr:cNvPr>
              <xdr:cNvSpPr/>
            </xdr:nvSpPr>
            <xdr:spPr bwMode="auto">
              <a:xfrm>
                <a:off x="2502413" y="4229100"/>
                <a:ext cx="232777" cy="4476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1236902</xdr:colOff>
          <xdr:row>40</xdr:row>
          <xdr:rowOff>64414</xdr:rowOff>
        </xdr:from>
        <xdr:to>
          <xdr:col>5</xdr:col>
          <xdr:colOff>896444</xdr:colOff>
          <xdr:row>42</xdr:row>
          <xdr:rowOff>131089</xdr:rowOff>
        </xdr:to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3189527" y="6779539"/>
              <a:ext cx="1231167" cy="447675"/>
              <a:chOff x="2349398" y="4229100"/>
              <a:chExt cx="515606" cy="447675"/>
            </a:xfrm>
          </xdr:grpSpPr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  <a:ext uri="{FF2B5EF4-FFF2-40B4-BE49-F238E27FC236}">
                    <a16:creationId xmlns:a16="http://schemas.microsoft.com/office/drawing/2014/main" id="{00000000-0008-0000-0000-00000C140000}"/>
                  </a:ext>
                </a:extLst>
              </xdr:cNvPr>
              <xdr:cNvSpPr/>
            </xdr:nvSpPr>
            <xdr:spPr bwMode="auto">
              <a:xfrm>
                <a:off x="2349398" y="4229100"/>
                <a:ext cx="186365" cy="4476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</a:t>
                </a:r>
              </a:p>
            </xdr:txBody>
          </xdr:sp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  <a:ext uri="{FF2B5EF4-FFF2-40B4-BE49-F238E27FC236}">
                    <a16:creationId xmlns:a16="http://schemas.microsoft.com/office/drawing/2014/main" id="{00000000-0008-0000-0000-00000D140000}"/>
                  </a:ext>
                </a:extLst>
              </xdr:cNvPr>
              <xdr:cNvSpPr/>
            </xdr:nvSpPr>
            <xdr:spPr bwMode="auto">
              <a:xfrm>
                <a:off x="2694518" y="4229100"/>
                <a:ext cx="170486" cy="4476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4270</xdr:colOff>
          <xdr:row>19</xdr:row>
          <xdr:rowOff>76200</xdr:rowOff>
        </xdr:from>
        <xdr:to>
          <xdr:col>6</xdr:col>
          <xdr:colOff>28574</xdr:colOff>
          <xdr:row>22</xdr:row>
          <xdr:rowOff>57150</xdr:rowOff>
        </xdr:to>
        <xdr:grpSp>
          <xdr:nvGrpSpPr>
            <xdr:cNvPr id="21" name="Group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3204670" y="3581400"/>
              <a:ext cx="1243504" cy="447675"/>
              <a:chOff x="2085961" y="4229100"/>
              <a:chExt cx="788040" cy="447675"/>
            </a:xfrm>
          </xdr:grpSpPr>
          <xdr:sp macro="" textlink="">
            <xdr:nvSpPr>
              <xdr:cNvPr id="5135" name="Check Box 15" hidden="1">
                <a:extLst>
                  <a:ext uri="{63B3BB69-23CF-44E3-9099-C40C66FF867C}">
                    <a14:compatExt spid="_x0000_s5135"/>
                  </a:ext>
                  <a:ext uri="{FF2B5EF4-FFF2-40B4-BE49-F238E27FC236}">
                    <a16:creationId xmlns:a16="http://schemas.microsoft.com/office/drawing/2014/main" id="{00000000-0008-0000-0000-00000F140000}"/>
                  </a:ext>
                </a:extLst>
              </xdr:cNvPr>
              <xdr:cNvSpPr/>
            </xdr:nvSpPr>
            <xdr:spPr bwMode="auto">
              <a:xfrm>
                <a:off x="2085961" y="4229100"/>
                <a:ext cx="311179" cy="4476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Yes </a:t>
                </a:r>
              </a:p>
            </xdr:txBody>
          </xdr:sp>
          <xdr:sp macro="" textlink="">
            <xdr:nvSpPr>
              <xdr:cNvPr id="5136" name="Check Box 16" hidden="1">
                <a:extLst>
                  <a:ext uri="{63B3BB69-23CF-44E3-9099-C40C66FF867C}">
                    <a14:compatExt spid="_x0000_s5136"/>
                  </a:ext>
                  <a:ext uri="{FF2B5EF4-FFF2-40B4-BE49-F238E27FC236}">
                    <a16:creationId xmlns:a16="http://schemas.microsoft.com/office/drawing/2014/main" id="{00000000-0008-0000-0000-000010140000}"/>
                  </a:ext>
                </a:extLst>
              </xdr:cNvPr>
              <xdr:cNvSpPr/>
            </xdr:nvSpPr>
            <xdr:spPr bwMode="auto">
              <a:xfrm>
                <a:off x="2609835" y="4229100"/>
                <a:ext cx="264166" cy="4476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990600</xdr:colOff>
          <xdr:row>20</xdr:row>
          <xdr:rowOff>142875</xdr:rowOff>
        </xdr:from>
        <xdr:to>
          <xdr:col>9</xdr:col>
          <xdr:colOff>161925</xdr:colOff>
          <xdr:row>23</xdr:row>
          <xdr:rowOff>133350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23</xdr:row>
          <xdr:rowOff>152400</xdr:rowOff>
        </xdr:from>
        <xdr:to>
          <xdr:col>9</xdr:col>
          <xdr:colOff>180975</xdr:colOff>
          <xdr:row>26</xdr:row>
          <xdr:rowOff>114300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200"/>
  <sheetViews>
    <sheetView tabSelected="1" view="pageBreakPreview" zoomScaleNormal="100" zoomScaleSheetLayoutView="100" workbookViewId="0">
      <selection activeCell="H50" sqref="H50"/>
    </sheetView>
  </sheetViews>
  <sheetFormatPr defaultRowHeight="15"/>
  <cols>
    <col min="1" max="1" width="4.7109375" style="1" customWidth="1"/>
    <col min="2" max="2" width="5.7109375" style="2" customWidth="1"/>
    <col min="3" max="3" width="18.85546875" style="1" customWidth="1"/>
    <col min="4" max="4" width="18.7109375" style="1" customWidth="1"/>
    <col min="5" max="5" width="4.85546875" style="1" customWidth="1"/>
    <col min="6" max="6" width="13.42578125" style="1" bestFit="1" customWidth="1"/>
    <col min="7" max="7" width="13.140625" style="1" customWidth="1"/>
    <col min="8" max="8" width="16.42578125" style="1" customWidth="1"/>
    <col min="9" max="9" width="17.7109375" style="1" customWidth="1"/>
    <col min="10" max="10" width="13.7109375" style="1" customWidth="1"/>
    <col min="11" max="16384" width="9.140625" style="1"/>
  </cols>
  <sheetData>
    <row r="1" spans="2:10" ht="15.75" customHeight="1">
      <c r="B1" s="204" t="s">
        <v>203</v>
      </c>
      <c r="C1" s="204"/>
      <c r="D1" s="204"/>
      <c r="E1" s="204"/>
      <c r="F1" s="204"/>
      <c r="G1" s="204"/>
      <c r="H1" s="204"/>
      <c r="I1" s="204"/>
      <c r="J1" s="204"/>
    </row>
    <row r="2" spans="2:10" ht="15.75" customHeight="1">
      <c r="B2" s="41"/>
      <c r="C2" s="41"/>
      <c r="D2" s="41"/>
      <c r="E2" s="41"/>
      <c r="F2" s="41"/>
      <c r="G2" s="41"/>
      <c r="H2" s="41"/>
      <c r="I2" s="41"/>
      <c r="J2" s="41"/>
    </row>
    <row r="3" spans="2:10" ht="15" customHeight="1">
      <c r="B3" s="42" t="s">
        <v>97</v>
      </c>
      <c r="C3" s="42"/>
      <c r="D3" s="201"/>
      <c r="E3" s="201"/>
      <c r="F3" s="201"/>
      <c r="G3" s="201"/>
      <c r="H3" s="201"/>
      <c r="I3" s="201"/>
      <c r="J3" s="201"/>
    </row>
    <row r="4" spans="2:10" ht="6" customHeight="1">
      <c r="B4" s="43"/>
      <c r="C4" s="44"/>
      <c r="D4" s="44"/>
      <c r="E4" s="44"/>
      <c r="F4" s="44"/>
      <c r="G4" s="44"/>
      <c r="H4" s="44"/>
      <c r="I4" s="44"/>
      <c r="J4" s="45"/>
    </row>
    <row r="5" spans="2:10">
      <c r="B5" s="42" t="s">
        <v>104</v>
      </c>
      <c r="C5" s="42"/>
      <c r="D5" s="201"/>
      <c r="E5" s="201"/>
      <c r="F5" s="201"/>
      <c r="G5" s="201"/>
      <c r="H5" s="201"/>
      <c r="I5" s="201"/>
      <c r="J5" s="201"/>
    </row>
    <row r="6" spans="2:10" ht="6" customHeight="1">
      <c r="B6" s="43"/>
      <c r="C6" s="44"/>
      <c r="D6" s="44"/>
      <c r="E6" s="44"/>
      <c r="F6" s="44"/>
      <c r="G6" s="44"/>
      <c r="H6" s="44"/>
      <c r="I6" s="44"/>
      <c r="J6" s="45"/>
    </row>
    <row r="7" spans="2:10">
      <c r="B7" s="42" t="s">
        <v>98</v>
      </c>
      <c r="C7" s="42"/>
      <c r="D7" s="42"/>
      <c r="E7" s="42"/>
      <c r="F7" s="42"/>
      <c r="G7" s="201"/>
      <c r="H7" s="201"/>
      <c r="I7" s="201"/>
      <c r="J7" s="201"/>
    </row>
    <row r="8" spans="2:10">
      <c r="B8" s="46"/>
      <c r="C8" s="42"/>
      <c r="D8" s="42"/>
      <c r="E8" s="42"/>
      <c r="F8" s="42"/>
      <c r="G8" s="42"/>
      <c r="H8" s="42"/>
      <c r="I8" s="42"/>
      <c r="J8" s="47"/>
    </row>
    <row r="9" spans="2:10">
      <c r="B9" s="48">
        <v>1</v>
      </c>
      <c r="C9" s="42" t="s">
        <v>94</v>
      </c>
      <c r="D9" s="47"/>
      <c r="E9" s="47"/>
      <c r="F9" s="49"/>
      <c r="G9" s="49"/>
      <c r="H9" s="49"/>
      <c r="I9" s="49"/>
      <c r="J9" s="49"/>
    </row>
    <row r="10" spans="2:10" ht="15.75" customHeight="1">
      <c r="B10" s="50"/>
      <c r="C10" s="205"/>
      <c r="D10" s="206"/>
      <c r="E10" s="206"/>
      <c r="F10" s="206"/>
      <c r="G10" s="206"/>
      <c r="H10" s="206"/>
      <c r="I10" s="206"/>
      <c r="J10" s="207"/>
    </row>
    <row r="11" spans="2:10" ht="15.75" customHeight="1">
      <c r="B11" s="50"/>
      <c r="C11" s="208"/>
      <c r="D11" s="209"/>
      <c r="E11" s="209"/>
      <c r="F11" s="209"/>
      <c r="G11" s="209"/>
      <c r="H11" s="209"/>
      <c r="I11" s="209"/>
      <c r="J11" s="210"/>
    </row>
    <row r="12" spans="2:10" ht="15.75" customHeight="1">
      <c r="B12" s="50"/>
      <c r="C12" s="208"/>
      <c r="D12" s="209"/>
      <c r="E12" s="209"/>
      <c r="F12" s="209"/>
      <c r="G12" s="209"/>
      <c r="H12" s="209"/>
      <c r="I12" s="209"/>
      <c r="J12" s="210"/>
    </row>
    <row r="13" spans="2:10" ht="15.75" customHeight="1">
      <c r="B13" s="50"/>
      <c r="C13" s="208"/>
      <c r="D13" s="209"/>
      <c r="E13" s="209"/>
      <c r="F13" s="209"/>
      <c r="G13" s="209"/>
      <c r="H13" s="209"/>
      <c r="I13" s="209"/>
      <c r="J13" s="210"/>
    </row>
    <row r="14" spans="2:10" ht="15.75" customHeight="1">
      <c r="B14" s="50"/>
      <c r="C14" s="208"/>
      <c r="D14" s="209"/>
      <c r="E14" s="209"/>
      <c r="F14" s="209"/>
      <c r="G14" s="209"/>
      <c r="H14" s="209"/>
      <c r="I14" s="209"/>
      <c r="J14" s="210"/>
    </row>
    <row r="15" spans="2:10" ht="15.75" customHeight="1">
      <c r="B15" s="50"/>
      <c r="C15" s="208"/>
      <c r="D15" s="209"/>
      <c r="E15" s="209"/>
      <c r="F15" s="209"/>
      <c r="G15" s="209"/>
      <c r="H15" s="209"/>
      <c r="I15" s="209"/>
      <c r="J15" s="210"/>
    </row>
    <row r="16" spans="2:10" ht="15.75" customHeight="1">
      <c r="B16" s="50"/>
      <c r="C16" s="208"/>
      <c r="D16" s="209"/>
      <c r="E16" s="209"/>
      <c r="F16" s="209"/>
      <c r="G16" s="209"/>
      <c r="H16" s="209"/>
      <c r="I16" s="209"/>
      <c r="J16" s="210"/>
    </row>
    <row r="17" spans="2:10" ht="15.75" customHeight="1">
      <c r="B17" s="50"/>
      <c r="C17" s="208"/>
      <c r="D17" s="209"/>
      <c r="E17" s="209"/>
      <c r="F17" s="209"/>
      <c r="G17" s="209"/>
      <c r="H17" s="209"/>
      <c r="I17" s="209"/>
      <c r="J17" s="210"/>
    </row>
    <row r="18" spans="2:10" ht="15.75" customHeight="1">
      <c r="B18" s="50"/>
      <c r="C18" s="208"/>
      <c r="D18" s="209"/>
      <c r="E18" s="209"/>
      <c r="F18" s="209"/>
      <c r="G18" s="209"/>
      <c r="H18" s="209"/>
      <c r="I18" s="209"/>
      <c r="J18" s="210"/>
    </row>
    <row r="19" spans="2:10" ht="15.75" customHeight="1">
      <c r="B19" s="50"/>
      <c r="C19" s="211"/>
      <c r="D19" s="212"/>
      <c r="E19" s="212"/>
      <c r="F19" s="212"/>
      <c r="G19" s="212"/>
      <c r="H19" s="212"/>
      <c r="I19" s="212"/>
      <c r="J19" s="213"/>
    </row>
    <row r="20" spans="2:10" ht="15.75" customHeight="1">
      <c r="B20" s="46"/>
      <c r="C20" s="51"/>
      <c r="D20" s="51"/>
      <c r="E20" s="51"/>
      <c r="F20" s="51"/>
      <c r="G20" s="51"/>
      <c r="H20" s="51"/>
      <c r="I20" s="51"/>
      <c r="J20" s="51"/>
    </row>
    <row r="21" spans="2:10">
      <c r="B21" s="48">
        <v>2</v>
      </c>
      <c r="C21" s="42" t="s">
        <v>95</v>
      </c>
      <c r="D21" s="42"/>
      <c r="E21" s="182"/>
      <c r="F21" s="182"/>
      <c r="G21" s="42"/>
      <c r="H21" s="47"/>
      <c r="I21" s="47"/>
      <c r="J21" s="47"/>
    </row>
    <row r="22" spans="2:10" ht="6" customHeight="1">
      <c r="B22" s="52"/>
      <c r="C22" s="42"/>
      <c r="D22" s="42"/>
      <c r="E22" s="42"/>
      <c r="F22" s="42"/>
      <c r="G22" s="42"/>
      <c r="H22" s="47"/>
      <c r="I22" s="47"/>
      <c r="J22" s="47"/>
    </row>
    <row r="23" spans="2:10">
      <c r="B23" s="52"/>
      <c r="C23" s="44" t="s">
        <v>99</v>
      </c>
      <c r="D23" s="42"/>
      <c r="E23" s="47" t="s">
        <v>140</v>
      </c>
      <c r="F23" s="53"/>
      <c r="G23" s="202"/>
      <c r="H23" s="202"/>
      <c r="I23" s="183" t="s">
        <v>102</v>
      </c>
      <c r="J23" s="54"/>
    </row>
    <row r="24" spans="2:10">
      <c r="B24" s="52"/>
      <c r="C24" s="44"/>
      <c r="D24" s="42"/>
      <c r="E24" s="47" t="s">
        <v>139</v>
      </c>
      <c r="F24" s="47"/>
      <c r="G24" s="203"/>
      <c r="H24" s="203"/>
      <c r="I24" s="54"/>
      <c r="J24" s="54"/>
    </row>
    <row r="25" spans="2:10" ht="6" customHeight="1">
      <c r="B25" s="55"/>
      <c r="C25" s="56"/>
      <c r="D25" s="47"/>
      <c r="E25" s="54"/>
      <c r="F25" s="54"/>
      <c r="G25" s="54"/>
      <c r="H25" s="54"/>
      <c r="I25" s="54"/>
      <c r="J25" s="47"/>
    </row>
    <row r="26" spans="2:10">
      <c r="B26" s="55"/>
      <c r="C26" s="44" t="s">
        <v>100</v>
      </c>
      <c r="D26" s="42"/>
      <c r="E26" s="47" t="s">
        <v>140</v>
      </c>
      <c r="F26" s="53"/>
      <c r="G26" s="202"/>
      <c r="H26" s="202"/>
      <c r="I26" s="184" t="s">
        <v>102</v>
      </c>
      <c r="J26" s="54"/>
    </row>
    <row r="27" spans="2:10">
      <c r="B27" s="55"/>
      <c r="C27" s="44"/>
      <c r="D27" s="42"/>
      <c r="E27" s="47" t="s">
        <v>139</v>
      </c>
      <c r="F27" s="47"/>
      <c r="G27" s="203"/>
      <c r="H27" s="203"/>
      <c r="I27" s="54"/>
      <c r="J27" s="54"/>
    </row>
    <row r="28" spans="2:10" ht="6" customHeight="1">
      <c r="B28" s="55"/>
      <c r="C28" s="56"/>
      <c r="D28" s="47"/>
      <c r="E28" s="54"/>
      <c r="F28" s="54"/>
      <c r="G28" s="54"/>
      <c r="H28" s="57"/>
      <c r="I28" s="54"/>
      <c r="J28" s="47"/>
    </row>
    <row r="29" spans="2:10">
      <c r="B29" s="55"/>
      <c r="C29" s="44" t="s">
        <v>103</v>
      </c>
      <c r="D29" s="42"/>
      <c r="E29" s="47" t="s">
        <v>140</v>
      </c>
      <c r="F29" s="53"/>
      <c r="G29" s="202"/>
      <c r="H29" s="202"/>
      <c r="I29" s="54"/>
      <c r="J29" s="54"/>
    </row>
    <row r="30" spans="2:10">
      <c r="B30" s="55"/>
      <c r="C30" s="44"/>
      <c r="D30" s="42"/>
      <c r="E30" s="47" t="s">
        <v>139</v>
      </c>
      <c r="F30" s="47"/>
      <c r="G30" s="203"/>
      <c r="H30" s="203"/>
      <c r="I30" s="54"/>
      <c r="J30" s="54"/>
    </row>
    <row r="31" spans="2:10" ht="6" customHeight="1">
      <c r="B31" s="55"/>
      <c r="C31" s="56"/>
      <c r="D31" s="47"/>
      <c r="E31" s="54"/>
      <c r="F31" s="54"/>
      <c r="G31" s="54"/>
      <c r="H31" s="54"/>
      <c r="I31" s="54"/>
      <c r="J31" s="47"/>
    </row>
    <row r="32" spans="2:10">
      <c r="B32" s="55"/>
      <c r="C32" s="44" t="s">
        <v>101</v>
      </c>
      <c r="D32" s="58"/>
      <c r="E32" s="197"/>
      <c r="F32" s="197"/>
      <c r="G32" s="47" t="s">
        <v>233</v>
      </c>
      <c r="H32" s="47"/>
      <c r="I32" s="185"/>
      <c r="J32" s="47" t="s">
        <v>234</v>
      </c>
    </row>
    <row r="33" spans="2:10" ht="6" customHeight="1">
      <c r="B33" s="55"/>
      <c r="C33" s="44"/>
      <c r="D33" s="42"/>
      <c r="E33" s="47"/>
      <c r="F33" s="47"/>
      <c r="G33" s="47"/>
      <c r="H33" s="47"/>
      <c r="I33" s="47"/>
      <c r="J33" s="45"/>
    </row>
    <row r="34" spans="2:10">
      <c r="B34" s="55"/>
      <c r="C34" s="44" t="s">
        <v>138</v>
      </c>
      <c r="D34" s="42"/>
      <c r="E34" s="197"/>
      <c r="F34" s="197"/>
      <c r="G34" s="197"/>
      <c r="H34" s="197"/>
      <c r="I34" s="47"/>
      <c r="J34" s="45"/>
    </row>
    <row r="35" spans="2:10">
      <c r="B35" s="55"/>
      <c r="C35" s="45"/>
      <c r="D35" s="45"/>
      <c r="E35" s="45"/>
      <c r="F35" s="45"/>
      <c r="G35" s="45"/>
      <c r="H35" s="45"/>
      <c r="I35" s="45"/>
      <c r="J35" s="45"/>
    </row>
    <row r="36" spans="2:10">
      <c r="B36" s="48">
        <v>3</v>
      </c>
      <c r="C36" s="42" t="s">
        <v>96</v>
      </c>
      <c r="D36" s="42"/>
      <c r="E36" s="42"/>
      <c r="F36" s="42"/>
      <c r="G36" s="182"/>
      <c r="H36" s="186"/>
      <c r="I36" s="47"/>
      <c r="J36" s="47"/>
    </row>
    <row r="37" spans="2:10" ht="6" customHeight="1">
      <c r="B37" s="55"/>
      <c r="C37" s="47"/>
      <c r="D37" s="47"/>
      <c r="E37" s="47"/>
      <c r="F37" s="47"/>
      <c r="G37" s="47"/>
      <c r="H37" s="47"/>
      <c r="I37" s="47"/>
      <c r="J37" s="47"/>
    </row>
    <row r="38" spans="2:10">
      <c r="B38" s="55"/>
      <c r="C38" s="47" t="s">
        <v>107</v>
      </c>
      <c r="D38" s="47"/>
      <c r="E38" s="197"/>
      <c r="F38" s="197"/>
      <c r="G38" s="47" t="s">
        <v>235</v>
      </c>
      <c r="H38" s="47"/>
      <c r="I38" s="47"/>
      <c r="J38" s="47"/>
    </row>
    <row r="39" spans="2:10" ht="6" customHeight="1">
      <c r="B39" s="55"/>
      <c r="C39" s="47"/>
      <c r="D39" s="47"/>
      <c r="E39" s="47"/>
      <c r="F39" s="47"/>
      <c r="G39" s="47"/>
      <c r="H39" s="47"/>
      <c r="I39" s="47"/>
      <c r="J39" s="47"/>
    </row>
    <row r="40" spans="2:10">
      <c r="B40" s="55"/>
      <c r="C40" s="47" t="s">
        <v>106</v>
      </c>
      <c r="D40" s="47"/>
      <c r="E40" s="197"/>
      <c r="F40" s="197"/>
      <c r="G40" s="47" t="s">
        <v>235</v>
      </c>
      <c r="H40" s="47"/>
      <c r="I40" s="47"/>
      <c r="J40" s="47"/>
    </row>
    <row r="41" spans="2:10">
      <c r="B41" s="55"/>
      <c r="C41" s="47"/>
      <c r="D41" s="47"/>
      <c r="E41" s="47"/>
      <c r="F41" s="47"/>
      <c r="G41" s="47"/>
      <c r="H41" s="47"/>
      <c r="I41" s="47"/>
      <c r="J41" s="47"/>
    </row>
    <row r="42" spans="2:10">
      <c r="B42" s="48">
        <v>4</v>
      </c>
      <c r="C42" s="42" t="s">
        <v>105</v>
      </c>
      <c r="D42" s="47"/>
      <c r="E42" s="186"/>
      <c r="F42" s="186"/>
      <c r="G42" s="47"/>
      <c r="H42" s="47"/>
      <c r="I42" s="47"/>
      <c r="J42" s="47"/>
    </row>
    <row r="43" spans="2:10">
      <c r="B43" s="47"/>
      <c r="C43" s="47"/>
      <c r="D43" s="47"/>
      <c r="E43" s="47"/>
      <c r="F43" s="47"/>
      <c r="G43" s="47"/>
      <c r="H43" s="47"/>
      <c r="I43" s="47"/>
      <c r="J43" s="47"/>
    </row>
    <row r="44" spans="2:10">
      <c r="B44" s="48">
        <v>5</v>
      </c>
      <c r="C44" s="42" t="s">
        <v>110</v>
      </c>
      <c r="D44" s="42"/>
      <c r="E44" s="47"/>
      <c r="F44" s="47"/>
      <c r="G44" s="47"/>
      <c r="H44" s="47"/>
      <c r="I44" s="47"/>
      <c r="J44" s="47"/>
    </row>
    <row r="45" spans="2:10" ht="6" customHeight="1">
      <c r="B45" s="48"/>
      <c r="C45" s="42"/>
      <c r="D45" s="42"/>
      <c r="E45" s="47"/>
      <c r="F45" s="47"/>
      <c r="G45" s="47"/>
      <c r="H45" s="47"/>
      <c r="I45" s="47"/>
      <c r="J45" s="47"/>
    </row>
    <row r="46" spans="2:10" ht="30" customHeight="1">
      <c r="B46" s="54"/>
      <c r="C46" s="59" t="s">
        <v>111</v>
      </c>
      <c r="D46" s="60" t="s">
        <v>89</v>
      </c>
      <c r="E46" s="198" t="s">
        <v>90</v>
      </c>
      <c r="F46" s="199"/>
      <c r="G46" s="200"/>
      <c r="H46" s="61" t="s">
        <v>108</v>
      </c>
      <c r="I46" s="62" t="s">
        <v>109</v>
      </c>
      <c r="J46" s="61" t="s">
        <v>88</v>
      </c>
    </row>
    <row r="47" spans="2:10">
      <c r="B47" s="54"/>
      <c r="C47" s="187"/>
      <c r="D47" s="188"/>
      <c r="E47" s="194"/>
      <c r="F47" s="195"/>
      <c r="G47" s="196"/>
      <c r="H47" s="189"/>
      <c r="I47" s="189"/>
      <c r="J47" s="63" t="str">
        <f>IF(ISBLANK(H47),"",H47/$H$51)</f>
        <v/>
      </c>
    </row>
    <row r="48" spans="2:10">
      <c r="B48" s="54"/>
      <c r="C48" s="187"/>
      <c r="D48" s="188"/>
      <c r="E48" s="194"/>
      <c r="F48" s="195"/>
      <c r="G48" s="196"/>
      <c r="H48" s="189"/>
      <c r="I48" s="189"/>
      <c r="J48" s="63">
        <f>IF(ISBLANK(H48),0,H48/$H$51)</f>
        <v>0</v>
      </c>
    </row>
    <row r="49" spans="2:10">
      <c r="B49" s="54"/>
      <c r="C49" s="187"/>
      <c r="D49" s="188"/>
      <c r="E49" s="194"/>
      <c r="F49" s="195"/>
      <c r="G49" s="196"/>
      <c r="H49" s="189"/>
      <c r="I49" s="189"/>
      <c r="J49" s="63">
        <f>IF(ISBLANK(H49),0,H49/$H$51)</f>
        <v>0</v>
      </c>
    </row>
    <row r="50" spans="2:10">
      <c r="B50" s="54"/>
      <c r="C50" s="187"/>
      <c r="D50" s="188"/>
      <c r="E50" s="194"/>
      <c r="F50" s="195"/>
      <c r="G50" s="196"/>
      <c r="H50" s="189"/>
      <c r="I50" s="189"/>
      <c r="J50" s="63">
        <f>IF(ISBLANK(H50),0,H50/$H$51)</f>
        <v>0</v>
      </c>
    </row>
    <row r="51" spans="2:10" ht="18" customHeight="1">
      <c r="B51" s="47"/>
      <c r="C51" s="64"/>
      <c r="D51" s="65"/>
      <c r="E51" s="191" t="s">
        <v>132</v>
      </c>
      <c r="F51" s="192"/>
      <c r="G51" s="193"/>
      <c r="H51" s="190">
        <f>SUM(H47:H50)</f>
        <v>0</v>
      </c>
      <c r="I51" s="66"/>
      <c r="J51" s="64"/>
    </row>
    <row r="52" spans="2:10">
      <c r="B52" s="55"/>
      <c r="C52" s="54"/>
      <c r="D52" s="54"/>
      <c r="E52" s="54"/>
      <c r="F52" s="54"/>
      <c r="G52" s="54"/>
      <c r="H52" s="54"/>
      <c r="I52" s="54"/>
      <c r="J52" s="54"/>
    </row>
    <row r="53" spans="2:10">
      <c r="B53" s="6"/>
      <c r="C53" s="7"/>
      <c r="D53" s="7"/>
      <c r="E53" s="7"/>
      <c r="F53" s="7"/>
      <c r="G53" s="7"/>
      <c r="H53" s="7"/>
      <c r="I53" s="7"/>
      <c r="J53" s="7"/>
    </row>
    <row r="54" spans="2:10">
      <c r="B54" s="6"/>
      <c r="C54" s="7"/>
      <c r="D54" s="7"/>
      <c r="E54" s="7"/>
      <c r="F54" s="7"/>
      <c r="G54" s="7"/>
      <c r="H54" s="7"/>
      <c r="I54" s="7"/>
      <c r="J54" s="7"/>
    </row>
    <row r="55" spans="2:10">
      <c r="B55" s="6"/>
      <c r="C55" s="7"/>
      <c r="D55" s="7"/>
      <c r="E55" s="7"/>
      <c r="F55" s="7"/>
      <c r="G55" s="7"/>
      <c r="H55" s="7"/>
      <c r="I55" s="7"/>
      <c r="J55" s="7"/>
    </row>
    <row r="56" spans="2:10">
      <c r="B56" s="6"/>
      <c r="C56" s="7"/>
      <c r="D56" s="7"/>
      <c r="E56" s="7"/>
      <c r="F56" s="7"/>
      <c r="G56" s="7"/>
      <c r="H56" s="7"/>
      <c r="I56" s="7"/>
      <c r="J56" s="7"/>
    </row>
    <row r="57" spans="2:10">
      <c r="B57" s="6"/>
      <c r="C57" s="7"/>
      <c r="D57" s="7"/>
      <c r="E57" s="7"/>
      <c r="F57" s="7"/>
      <c r="G57" s="7"/>
      <c r="H57" s="7"/>
      <c r="I57" s="7"/>
      <c r="J57" s="7"/>
    </row>
    <row r="58" spans="2:10">
      <c r="C58"/>
      <c r="D58"/>
      <c r="E58"/>
      <c r="F58"/>
      <c r="G58"/>
      <c r="H58"/>
      <c r="I58"/>
      <c r="J58"/>
    </row>
    <row r="59" spans="2:10">
      <c r="C59"/>
      <c r="D59"/>
      <c r="E59"/>
      <c r="F59"/>
      <c r="G59"/>
      <c r="H59"/>
      <c r="I59"/>
      <c r="J59"/>
    </row>
    <row r="60" spans="2:10">
      <c r="C60"/>
      <c r="D60"/>
      <c r="E60"/>
      <c r="F60"/>
      <c r="G60"/>
      <c r="H60"/>
      <c r="I60"/>
      <c r="J60"/>
    </row>
    <row r="61" spans="2:10">
      <c r="C61"/>
      <c r="D61"/>
      <c r="E61"/>
      <c r="F61"/>
      <c r="G61"/>
      <c r="H61"/>
      <c r="I61"/>
      <c r="J61"/>
    </row>
    <row r="62" spans="2:10">
      <c r="B62" s="1"/>
      <c r="D62" s="3"/>
      <c r="E62" s="3"/>
    </row>
    <row r="63" spans="2:10">
      <c r="B63"/>
      <c r="C63" s="4"/>
      <c r="D63" s="4"/>
    </row>
    <row r="64" spans="2:10">
      <c r="B64"/>
      <c r="C64" s="4"/>
      <c r="D64" s="4"/>
    </row>
    <row r="65" spans="2:10">
      <c r="B65"/>
      <c r="C65" s="4"/>
      <c r="D65" s="4"/>
    </row>
    <row r="66" spans="2:10">
      <c r="B66"/>
      <c r="C66" s="4"/>
      <c r="D66" s="4"/>
    </row>
    <row r="67" spans="2:10">
      <c r="B67"/>
      <c r="C67" s="4"/>
      <c r="D67" s="4"/>
    </row>
    <row r="69" spans="2:10">
      <c r="B69" s="1"/>
    </row>
    <row r="70" spans="2:10">
      <c r="B70" s="1"/>
    </row>
    <row r="71" spans="2:10">
      <c r="B71" s="1"/>
    </row>
    <row r="72" spans="2:10">
      <c r="B72" s="1"/>
    </row>
    <row r="73" spans="2:10">
      <c r="B73" s="1"/>
    </row>
    <row r="74" spans="2:10">
      <c r="B74" s="1"/>
    </row>
    <row r="75" spans="2:10">
      <c r="C75" s="5"/>
      <c r="D75" s="5"/>
      <c r="E75" s="5"/>
      <c r="F75" s="5"/>
      <c r="G75" s="5"/>
      <c r="H75" s="5"/>
      <c r="I75" s="5"/>
      <c r="J75" s="5"/>
    </row>
    <row r="76" spans="2:10">
      <c r="B76" s="1"/>
    </row>
    <row r="78" spans="2:10">
      <c r="C78"/>
      <c r="D78"/>
      <c r="E78"/>
      <c r="F78"/>
      <c r="G78"/>
      <c r="H78"/>
      <c r="I78"/>
      <c r="J78"/>
    </row>
    <row r="79" spans="2:10">
      <c r="C79"/>
      <c r="D79"/>
      <c r="E79"/>
      <c r="F79"/>
      <c r="G79"/>
      <c r="H79"/>
      <c r="I79"/>
      <c r="J79"/>
    </row>
    <row r="80" spans="2:10">
      <c r="C80"/>
      <c r="D80"/>
      <c r="E80"/>
      <c r="F80"/>
      <c r="G80"/>
      <c r="H80"/>
      <c r="I80"/>
      <c r="J80"/>
    </row>
    <row r="81" spans="2:10">
      <c r="B81" s="1"/>
      <c r="C81"/>
      <c r="D81"/>
      <c r="E81"/>
      <c r="F81"/>
      <c r="G81"/>
      <c r="H81"/>
      <c r="I81"/>
      <c r="J81"/>
    </row>
    <row r="82" spans="2:10">
      <c r="B82" s="1"/>
      <c r="C82"/>
      <c r="D82"/>
      <c r="E82"/>
      <c r="F82"/>
      <c r="G82"/>
      <c r="H82"/>
      <c r="I82"/>
      <c r="J82"/>
    </row>
    <row r="83" spans="2:10">
      <c r="B83" s="1"/>
      <c r="C83"/>
      <c r="D83"/>
      <c r="E83"/>
      <c r="F83"/>
      <c r="G83"/>
      <c r="H83"/>
      <c r="I83"/>
      <c r="J83"/>
    </row>
    <row r="84" spans="2:10">
      <c r="B84" s="1"/>
      <c r="C84"/>
      <c r="D84"/>
      <c r="E84"/>
      <c r="F84"/>
      <c r="G84"/>
      <c r="H84"/>
      <c r="I84"/>
      <c r="J84"/>
    </row>
    <row r="85" spans="2:10">
      <c r="B85" s="1"/>
      <c r="C85"/>
      <c r="D85"/>
      <c r="E85"/>
      <c r="F85"/>
      <c r="G85"/>
      <c r="H85"/>
      <c r="I85"/>
      <c r="J85"/>
    </row>
    <row r="86" spans="2:10">
      <c r="B86" s="1"/>
      <c r="C86"/>
      <c r="D86"/>
      <c r="E86"/>
      <c r="F86"/>
      <c r="G86"/>
      <c r="H86"/>
      <c r="I86"/>
      <c r="J86"/>
    </row>
    <row r="87" spans="2:10">
      <c r="B87" s="1"/>
      <c r="C87"/>
      <c r="D87"/>
      <c r="E87"/>
      <c r="F87"/>
      <c r="G87"/>
      <c r="H87"/>
      <c r="I87"/>
      <c r="J87"/>
    </row>
    <row r="88" spans="2:10">
      <c r="B88" s="1"/>
      <c r="C88"/>
      <c r="D88"/>
      <c r="E88"/>
      <c r="F88"/>
      <c r="G88"/>
      <c r="H88"/>
      <c r="I88"/>
      <c r="J88"/>
    </row>
    <row r="89" spans="2:10">
      <c r="B89" s="1"/>
      <c r="C89"/>
      <c r="D89"/>
      <c r="E89"/>
      <c r="F89"/>
      <c r="G89"/>
      <c r="H89"/>
      <c r="I89"/>
      <c r="J89"/>
    </row>
    <row r="90" spans="2:10">
      <c r="B90" s="1"/>
      <c r="C90"/>
      <c r="D90"/>
      <c r="E90"/>
      <c r="F90"/>
      <c r="G90"/>
      <c r="H90"/>
      <c r="I90"/>
      <c r="J90"/>
    </row>
    <row r="91" spans="2:10">
      <c r="B91" s="1"/>
      <c r="C91"/>
      <c r="D91"/>
      <c r="E91"/>
      <c r="F91"/>
      <c r="G91"/>
      <c r="H91"/>
      <c r="I91"/>
      <c r="J91"/>
    </row>
    <row r="92" spans="2:10">
      <c r="B92" s="1"/>
      <c r="C92"/>
      <c r="D92"/>
      <c r="E92"/>
      <c r="F92"/>
      <c r="G92"/>
      <c r="H92"/>
      <c r="I92"/>
      <c r="J92"/>
    </row>
    <row r="93" spans="2:10">
      <c r="B93" s="1"/>
      <c r="C93"/>
      <c r="D93"/>
      <c r="E93"/>
      <c r="F93"/>
      <c r="G93"/>
      <c r="H93"/>
      <c r="I93"/>
      <c r="J93"/>
    </row>
    <row r="94" spans="2:10">
      <c r="B94" s="1"/>
      <c r="C94"/>
      <c r="D94"/>
      <c r="E94"/>
      <c r="F94"/>
      <c r="G94"/>
      <c r="H94"/>
      <c r="I94"/>
      <c r="J94"/>
    </row>
    <row r="95" spans="2:10">
      <c r="B95" s="1"/>
      <c r="C95"/>
      <c r="D95"/>
      <c r="E95"/>
      <c r="F95"/>
      <c r="G95"/>
      <c r="H95"/>
      <c r="I95"/>
      <c r="J95"/>
    </row>
    <row r="96" spans="2:10">
      <c r="B96" s="1"/>
      <c r="C96"/>
      <c r="D96"/>
      <c r="E96"/>
      <c r="F96"/>
      <c r="G96"/>
      <c r="H96"/>
      <c r="I96"/>
      <c r="J96"/>
    </row>
    <row r="97" spans="2:10">
      <c r="B97" s="1"/>
      <c r="C97"/>
      <c r="D97"/>
      <c r="E97"/>
      <c r="F97"/>
      <c r="G97"/>
      <c r="H97"/>
      <c r="I97"/>
      <c r="J97"/>
    </row>
    <row r="98" spans="2:10">
      <c r="B98" s="1"/>
      <c r="C98"/>
      <c r="D98"/>
      <c r="E98"/>
      <c r="F98"/>
      <c r="G98"/>
      <c r="H98"/>
      <c r="I98"/>
      <c r="J98"/>
    </row>
    <row r="99" spans="2:10">
      <c r="B99" s="1"/>
      <c r="C99"/>
      <c r="D99"/>
      <c r="E99"/>
      <c r="F99"/>
      <c r="G99"/>
      <c r="H99"/>
      <c r="I99"/>
      <c r="J99"/>
    </row>
    <row r="100" spans="2:10">
      <c r="B100" s="1"/>
      <c r="C100"/>
      <c r="D100"/>
      <c r="E100"/>
      <c r="F100"/>
      <c r="G100"/>
      <c r="H100"/>
      <c r="I100"/>
      <c r="J100"/>
    </row>
    <row r="101" spans="2:10">
      <c r="B101" s="1"/>
      <c r="C101"/>
      <c r="D101"/>
      <c r="E101"/>
      <c r="F101"/>
      <c r="G101"/>
      <c r="H101"/>
      <c r="I101"/>
      <c r="J101"/>
    </row>
    <row r="102" spans="2:10">
      <c r="B102" s="1"/>
      <c r="C102"/>
      <c r="D102"/>
      <c r="E102"/>
      <c r="F102"/>
      <c r="G102"/>
      <c r="H102"/>
      <c r="I102"/>
      <c r="J102"/>
    </row>
    <row r="103" spans="2:10">
      <c r="B103" s="1"/>
      <c r="C103"/>
      <c r="D103"/>
      <c r="E103"/>
      <c r="F103"/>
      <c r="G103"/>
      <c r="H103"/>
      <c r="I103"/>
      <c r="J103"/>
    </row>
    <row r="104" spans="2:10">
      <c r="B104" s="1"/>
      <c r="C104"/>
      <c r="D104"/>
      <c r="E104"/>
      <c r="F104"/>
      <c r="G104"/>
      <c r="H104"/>
      <c r="I104"/>
      <c r="J104"/>
    </row>
    <row r="105" spans="2:10">
      <c r="B105" s="1"/>
      <c r="C105"/>
      <c r="D105"/>
      <c r="E105"/>
      <c r="F105"/>
      <c r="G105"/>
      <c r="H105"/>
      <c r="I105"/>
      <c r="J105"/>
    </row>
    <row r="106" spans="2:10">
      <c r="B106" s="1"/>
      <c r="C106"/>
      <c r="D106"/>
      <c r="E106"/>
      <c r="F106"/>
      <c r="G106"/>
      <c r="H106"/>
      <c r="I106"/>
      <c r="J106"/>
    </row>
    <row r="107" spans="2:10">
      <c r="B107" s="1"/>
      <c r="C107"/>
      <c r="D107"/>
      <c r="E107"/>
      <c r="F107"/>
      <c r="G107"/>
      <c r="H107"/>
      <c r="I107"/>
      <c r="J107"/>
    </row>
    <row r="108" spans="2:10">
      <c r="B108" s="1"/>
      <c r="C108"/>
      <c r="D108"/>
      <c r="E108"/>
      <c r="F108"/>
      <c r="G108"/>
      <c r="H108"/>
      <c r="I108"/>
      <c r="J108"/>
    </row>
    <row r="109" spans="2:10">
      <c r="B109" s="1"/>
      <c r="C109"/>
      <c r="D109"/>
      <c r="E109"/>
      <c r="F109"/>
      <c r="G109"/>
      <c r="H109"/>
      <c r="I109"/>
      <c r="J109"/>
    </row>
    <row r="110" spans="2:10">
      <c r="B110" s="1"/>
      <c r="C110"/>
      <c r="D110"/>
      <c r="E110"/>
      <c r="F110"/>
      <c r="G110"/>
      <c r="H110"/>
      <c r="I110"/>
      <c r="J110"/>
    </row>
    <row r="111" spans="2:10">
      <c r="B111" s="1"/>
      <c r="C111"/>
      <c r="D111"/>
      <c r="E111"/>
      <c r="F111"/>
      <c r="G111"/>
      <c r="H111"/>
      <c r="I111"/>
      <c r="J111"/>
    </row>
    <row r="112" spans="2:10">
      <c r="B112" s="1"/>
      <c r="C112"/>
      <c r="D112"/>
      <c r="E112"/>
      <c r="F112"/>
      <c r="G112"/>
      <c r="H112"/>
      <c r="I112"/>
      <c r="J112"/>
    </row>
    <row r="113" spans="2:10">
      <c r="B113" s="1"/>
      <c r="C113"/>
      <c r="D113"/>
      <c r="E113"/>
      <c r="F113"/>
      <c r="G113"/>
      <c r="H113"/>
      <c r="I113"/>
      <c r="J113"/>
    </row>
    <row r="114" spans="2:10">
      <c r="B114" s="1"/>
      <c r="C114"/>
      <c r="D114"/>
      <c r="E114"/>
      <c r="F114"/>
      <c r="G114"/>
      <c r="H114"/>
      <c r="I114"/>
      <c r="J114"/>
    </row>
    <row r="115" spans="2:10">
      <c r="B115" s="1"/>
      <c r="C115"/>
      <c r="D115"/>
      <c r="E115"/>
      <c r="F115"/>
      <c r="G115"/>
      <c r="H115"/>
      <c r="I115"/>
      <c r="J115"/>
    </row>
    <row r="116" spans="2:10">
      <c r="B116" s="1"/>
      <c r="C116"/>
      <c r="D116"/>
      <c r="E116"/>
      <c r="F116"/>
      <c r="G116"/>
      <c r="H116"/>
      <c r="I116"/>
      <c r="J116"/>
    </row>
    <row r="117" spans="2:10">
      <c r="B117" s="1"/>
      <c r="C117"/>
      <c r="D117"/>
      <c r="E117"/>
      <c r="F117"/>
      <c r="G117"/>
      <c r="H117"/>
      <c r="I117"/>
      <c r="J117"/>
    </row>
    <row r="118" spans="2:10">
      <c r="B118" s="1"/>
      <c r="C118"/>
      <c r="D118"/>
      <c r="E118"/>
      <c r="F118"/>
      <c r="G118"/>
      <c r="H118"/>
      <c r="I118"/>
      <c r="J118"/>
    </row>
    <row r="119" spans="2:10">
      <c r="B119" s="1"/>
      <c r="C119"/>
      <c r="D119"/>
      <c r="E119"/>
      <c r="F119"/>
      <c r="G119"/>
      <c r="H119"/>
      <c r="I119"/>
      <c r="J119"/>
    </row>
    <row r="120" spans="2:10">
      <c r="B120" s="1"/>
      <c r="C120"/>
      <c r="D120"/>
      <c r="E120"/>
      <c r="F120"/>
      <c r="G120"/>
      <c r="H120"/>
      <c r="I120"/>
      <c r="J120"/>
    </row>
    <row r="121" spans="2:10">
      <c r="B121" s="1"/>
      <c r="C121"/>
      <c r="D121"/>
      <c r="E121"/>
      <c r="F121"/>
      <c r="G121"/>
      <c r="H121"/>
      <c r="I121"/>
      <c r="J121"/>
    </row>
    <row r="122" spans="2:10">
      <c r="B122" s="1"/>
      <c r="C122"/>
      <c r="D122"/>
      <c r="E122"/>
      <c r="F122"/>
      <c r="G122"/>
      <c r="H122"/>
      <c r="I122"/>
      <c r="J122"/>
    </row>
    <row r="123" spans="2:10">
      <c r="B123" s="1"/>
      <c r="C123"/>
      <c r="D123"/>
      <c r="E123"/>
      <c r="F123"/>
      <c r="G123"/>
      <c r="H123"/>
      <c r="I123"/>
      <c r="J123"/>
    </row>
    <row r="124" spans="2:10">
      <c r="B124" s="1"/>
      <c r="C124"/>
      <c r="D124"/>
      <c r="E124"/>
      <c r="F124"/>
      <c r="G124"/>
      <c r="H124"/>
      <c r="I124"/>
      <c r="J124"/>
    </row>
    <row r="125" spans="2:10">
      <c r="B125" s="1"/>
      <c r="C125"/>
      <c r="D125"/>
      <c r="E125"/>
      <c r="F125"/>
      <c r="G125"/>
      <c r="H125"/>
      <c r="I125"/>
      <c r="J125"/>
    </row>
    <row r="126" spans="2:10">
      <c r="B126" s="1"/>
      <c r="C126"/>
      <c r="D126"/>
      <c r="E126"/>
      <c r="F126"/>
      <c r="G126"/>
      <c r="H126"/>
      <c r="I126"/>
      <c r="J126"/>
    </row>
    <row r="127" spans="2:10">
      <c r="B127" s="1"/>
      <c r="C127"/>
      <c r="D127"/>
      <c r="E127"/>
      <c r="F127"/>
      <c r="G127"/>
      <c r="H127"/>
      <c r="I127"/>
      <c r="J127"/>
    </row>
    <row r="128" spans="2:10">
      <c r="B128" s="1"/>
      <c r="C128"/>
      <c r="D128"/>
      <c r="E128"/>
      <c r="F128"/>
      <c r="G128"/>
      <c r="H128"/>
      <c r="I128"/>
      <c r="J128"/>
    </row>
    <row r="129" spans="2:10">
      <c r="B129" s="1"/>
      <c r="C129"/>
      <c r="D129"/>
      <c r="E129"/>
      <c r="F129"/>
      <c r="G129"/>
      <c r="H129"/>
      <c r="I129"/>
      <c r="J129"/>
    </row>
    <row r="130" spans="2:10">
      <c r="B130" s="1"/>
      <c r="C130"/>
      <c r="D130"/>
      <c r="E130"/>
      <c r="F130"/>
      <c r="G130"/>
      <c r="H130"/>
      <c r="I130"/>
      <c r="J130"/>
    </row>
    <row r="131" spans="2:10">
      <c r="B131" s="1"/>
      <c r="C131"/>
      <c r="D131"/>
      <c r="E131"/>
      <c r="F131"/>
      <c r="G131"/>
      <c r="H131"/>
      <c r="I131"/>
      <c r="J131"/>
    </row>
    <row r="132" spans="2:10">
      <c r="B132" s="1"/>
      <c r="C132"/>
      <c r="D132"/>
      <c r="E132"/>
      <c r="F132"/>
      <c r="G132"/>
      <c r="H132"/>
      <c r="I132"/>
      <c r="J132"/>
    </row>
    <row r="133" spans="2:10">
      <c r="B133" s="1"/>
      <c r="C133"/>
      <c r="D133"/>
      <c r="E133"/>
      <c r="F133"/>
      <c r="G133"/>
      <c r="H133"/>
      <c r="I133"/>
      <c r="J133"/>
    </row>
    <row r="134" spans="2:10">
      <c r="B134" s="1"/>
      <c r="C134"/>
      <c r="D134"/>
      <c r="E134"/>
      <c r="F134"/>
      <c r="G134"/>
      <c r="H134"/>
      <c r="I134"/>
      <c r="J134"/>
    </row>
    <row r="135" spans="2:10">
      <c r="B135" s="1"/>
      <c r="C135"/>
      <c r="D135"/>
      <c r="E135"/>
      <c r="F135"/>
      <c r="G135"/>
      <c r="H135"/>
      <c r="I135"/>
      <c r="J135"/>
    </row>
    <row r="136" spans="2:10">
      <c r="B136" s="1"/>
      <c r="C136"/>
      <c r="D136"/>
      <c r="E136"/>
      <c r="F136"/>
      <c r="G136"/>
      <c r="H136"/>
      <c r="I136"/>
      <c r="J136"/>
    </row>
    <row r="137" spans="2:10">
      <c r="B137" s="1"/>
      <c r="C137"/>
      <c r="D137"/>
      <c r="E137"/>
      <c r="F137"/>
      <c r="G137"/>
      <c r="H137"/>
      <c r="I137"/>
      <c r="J137"/>
    </row>
    <row r="138" spans="2:10">
      <c r="B138" s="1"/>
      <c r="C138"/>
      <c r="D138"/>
      <c r="E138"/>
      <c r="F138"/>
      <c r="G138"/>
      <c r="H138"/>
      <c r="I138"/>
      <c r="J138"/>
    </row>
    <row r="139" spans="2:10">
      <c r="B139" s="1"/>
      <c r="C139"/>
      <c r="D139"/>
      <c r="E139"/>
      <c r="F139"/>
      <c r="G139"/>
      <c r="H139"/>
      <c r="I139"/>
      <c r="J139"/>
    </row>
    <row r="140" spans="2:10">
      <c r="B140" s="1"/>
      <c r="C140"/>
      <c r="D140"/>
      <c r="E140"/>
      <c r="F140"/>
      <c r="G140"/>
      <c r="H140"/>
      <c r="I140"/>
      <c r="J140"/>
    </row>
    <row r="141" spans="2:10">
      <c r="B141" s="1"/>
      <c r="C141"/>
      <c r="D141"/>
      <c r="E141"/>
      <c r="F141"/>
      <c r="G141"/>
      <c r="H141"/>
      <c r="I141"/>
      <c r="J141"/>
    </row>
    <row r="142" spans="2:10">
      <c r="B142" s="1"/>
      <c r="C142"/>
      <c r="D142"/>
      <c r="E142"/>
      <c r="F142"/>
      <c r="G142"/>
      <c r="H142"/>
      <c r="I142"/>
      <c r="J142"/>
    </row>
    <row r="143" spans="2:10">
      <c r="B143" s="1"/>
      <c r="C143"/>
      <c r="D143"/>
      <c r="E143"/>
      <c r="F143"/>
      <c r="G143"/>
      <c r="H143"/>
      <c r="I143"/>
      <c r="J143"/>
    </row>
    <row r="144" spans="2:10">
      <c r="B144" s="1"/>
      <c r="C144"/>
      <c r="D144"/>
      <c r="E144"/>
      <c r="F144"/>
      <c r="G144"/>
      <c r="H144"/>
      <c r="I144"/>
      <c r="J144"/>
    </row>
    <row r="145" spans="2:10">
      <c r="B145" s="1"/>
      <c r="C145"/>
      <c r="D145"/>
      <c r="E145"/>
      <c r="F145"/>
      <c r="G145"/>
      <c r="H145"/>
      <c r="I145"/>
      <c r="J145"/>
    </row>
    <row r="146" spans="2:10">
      <c r="B146" s="1"/>
      <c r="C146"/>
      <c r="D146"/>
      <c r="E146"/>
      <c r="F146"/>
      <c r="G146"/>
      <c r="H146"/>
      <c r="I146"/>
      <c r="J146"/>
    </row>
    <row r="147" spans="2:10">
      <c r="B147" s="1"/>
      <c r="C147"/>
      <c r="D147"/>
      <c r="E147"/>
      <c r="F147"/>
      <c r="G147"/>
      <c r="H147"/>
      <c r="I147"/>
      <c r="J147"/>
    </row>
    <row r="148" spans="2:10">
      <c r="B148" s="1"/>
      <c r="C148"/>
      <c r="D148"/>
      <c r="E148"/>
      <c r="F148"/>
      <c r="G148"/>
      <c r="H148"/>
      <c r="I148"/>
      <c r="J148"/>
    </row>
    <row r="149" spans="2:10">
      <c r="B149" s="1"/>
      <c r="C149"/>
      <c r="D149"/>
      <c r="E149"/>
      <c r="F149"/>
      <c r="G149"/>
      <c r="H149"/>
      <c r="I149"/>
      <c r="J149"/>
    </row>
    <row r="150" spans="2:10">
      <c r="B150" s="1"/>
      <c r="C150"/>
      <c r="D150"/>
      <c r="E150"/>
      <c r="F150"/>
      <c r="G150"/>
      <c r="H150"/>
      <c r="I150"/>
      <c r="J150"/>
    </row>
    <row r="151" spans="2:10">
      <c r="B151" s="1"/>
      <c r="C151"/>
      <c r="D151"/>
      <c r="E151"/>
      <c r="F151"/>
      <c r="G151"/>
      <c r="H151"/>
      <c r="I151"/>
      <c r="J151"/>
    </row>
    <row r="152" spans="2:10">
      <c r="B152" s="1"/>
      <c r="C152"/>
      <c r="D152"/>
      <c r="E152"/>
      <c r="F152"/>
      <c r="G152"/>
      <c r="H152"/>
      <c r="I152"/>
      <c r="J152"/>
    </row>
    <row r="153" spans="2:10">
      <c r="B153" s="1"/>
      <c r="C153"/>
      <c r="D153"/>
      <c r="E153"/>
      <c r="F153"/>
      <c r="G153"/>
      <c r="H153"/>
      <c r="I153"/>
      <c r="J153"/>
    </row>
    <row r="154" spans="2:10">
      <c r="B154" s="1"/>
      <c r="C154"/>
      <c r="D154"/>
      <c r="E154"/>
      <c r="F154"/>
      <c r="G154"/>
      <c r="H154"/>
      <c r="I154"/>
      <c r="J154"/>
    </row>
    <row r="155" spans="2:10">
      <c r="B155" s="1"/>
      <c r="C155"/>
      <c r="D155"/>
      <c r="E155"/>
      <c r="F155"/>
      <c r="G155"/>
      <c r="H155"/>
      <c r="I155"/>
      <c r="J155"/>
    </row>
    <row r="156" spans="2:10">
      <c r="B156" s="1"/>
      <c r="C156"/>
      <c r="D156"/>
      <c r="E156"/>
      <c r="F156"/>
      <c r="G156"/>
      <c r="H156"/>
      <c r="I156"/>
      <c r="J156"/>
    </row>
    <row r="157" spans="2:10">
      <c r="B157" s="1"/>
      <c r="C157"/>
      <c r="D157"/>
      <c r="E157"/>
      <c r="F157"/>
      <c r="G157"/>
      <c r="H157"/>
      <c r="I157"/>
      <c r="J157"/>
    </row>
    <row r="158" spans="2:10">
      <c r="B158" s="1"/>
      <c r="C158"/>
      <c r="D158"/>
      <c r="E158"/>
      <c r="F158"/>
      <c r="G158"/>
      <c r="H158"/>
      <c r="I158"/>
      <c r="J158"/>
    </row>
    <row r="159" spans="2:10">
      <c r="B159" s="1"/>
      <c r="C159"/>
      <c r="D159"/>
      <c r="E159"/>
      <c r="F159"/>
      <c r="G159"/>
      <c r="H159"/>
      <c r="I159"/>
      <c r="J159"/>
    </row>
    <row r="160" spans="2:10">
      <c r="B160" s="1"/>
      <c r="C160"/>
      <c r="D160"/>
      <c r="E160"/>
      <c r="F160"/>
      <c r="G160"/>
      <c r="H160"/>
      <c r="I160"/>
      <c r="J160"/>
    </row>
    <row r="161" spans="2:10">
      <c r="B161" s="1"/>
      <c r="C161"/>
      <c r="D161"/>
      <c r="E161"/>
      <c r="F161"/>
      <c r="G161"/>
      <c r="H161"/>
      <c r="I161"/>
      <c r="J161"/>
    </row>
    <row r="162" spans="2:10">
      <c r="B162" s="1"/>
      <c r="C162"/>
      <c r="D162"/>
      <c r="E162"/>
      <c r="F162"/>
      <c r="G162"/>
      <c r="H162"/>
      <c r="I162"/>
      <c r="J162"/>
    </row>
    <row r="163" spans="2:10">
      <c r="B163" s="1"/>
      <c r="C163"/>
      <c r="D163"/>
      <c r="E163"/>
      <c r="F163"/>
      <c r="G163"/>
      <c r="H163"/>
      <c r="I163"/>
      <c r="J163"/>
    </row>
    <row r="164" spans="2:10">
      <c r="B164" s="1"/>
      <c r="C164"/>
      <c r="D164"/>
      <c r="E164"/>
      <c r="F164"/>
      <c r="G164"/>
      <c r="H164"/>
      <c r="I164"/>
      <c r="J164"/>
    </row>
    <row r="165" spans="2:10">
      <c r="B165" s="1"/>
      <c r="C165"/>
      <c r="D165"/>
      <c r="E165"/>
      <c r="F165"/>
      <c r="G165"/>
      <c r="H165"/>
      <c r="I165"/>
      <c r="J165"/>
    </row>
    <row r="166" spans="2:10">
      <c r="B166" s="1"/>
      <c r="C166"/>
      <c r="D166"/>
      <c r="E166"/>
      <c r="F166"/>
      <c r="G166"/>
      <c r="H166"/>
      <c r="I166"/>
      <c r="J166"/>
    </row>
    <row r="167" spans="2:10">
      <c r="B167" s="1"/>
      <c r="C167"/>
      <c r="D167"/>
      <c r="E167"/>
      <c r="F167"/>
      <c r="G167"/>
      <c r="H167"/>
      <c r="I167"/>
      <c r="J167"/>
    </row>
    <row r="168" spans="2:10">
      <c r="B168" s="1"/>
      <c r="C168"/>
      <c r="D168"/>
      <c r="E168"/>
      <c r="F168"/>
      <c r="G168"/>
      <c r="H168"/>
      <c r="I168"/>
      <c r="J168"/>
    </row>
    <row r="169" spans="2:10">
      <c r="B169" s="1"/>
      <c r="C169"/>
      <c r="D169"/>
      <c r="E169"/>
      <c r="F169"/>
      <c r="G169"/>
      <c r="H169"/>
      <c r="I169"/>
      <c r="J169"/>
    </row>
    <row r="170" spans="2:10">
      <c r="B170" s="1"/>
      <c r="C170"/>
      <c r="D170"/>
      <c r="E170"/>
      <c r="F170"/>
      <c r="G170"/>
      <c r="H170"/>
      <c r="I170"/>
      <c r="J170"/>
    </row>
    <row r="171" spans="2:10">
      <c r="B171" s="1"/>
      <c r="C171"/>
      <c r="D171"/>
      <c r="E171"/>
      <c r="F171"/>
      <c r="G171"/>
      <c r="H171"/>
      <c r="I171"/>
      <c r="J171"/>
    </row>
    <row r="172" spans="2:10">
      <c r="B172" s="1"/>
      <c r="C172"/>
      <c r="D172"/>
      <c r="E172"/>
      <c r="F172"/>
      <c r="G172"/>
      <c r="H172"/>
      <c r="I172"/>
      <c r="J172"/>
    </row>
    <row r="173" spans="2:10">
      <c r="B173" s="1"/>
      <c r="C173"/>
      <c r="D173"/>
      <c r="E173"/>
      <c r="F173"/>
      <c r="G173"/>
      <c r="H173"/>
      <c r="I173"/>
      <c r="J173"/>
    </row>
    <row r="174" spans="2:10">
      <c r="B174" s="1"/>
      <c r="C174"/>
      <c r="D174"/>
      <c r="E174"/>
      <c r="F174"/>
      <c r="G174"/>
      <c r="H174"/>
      <c r="I174"/>
      <c r="J174"/>
    </row>
    <row r="175" spans="2:10">
      <c r="B175" s="1"/>
      <c r="C175"/>
      <c r="D175"/>
      <c r="E175"/>
      <c r="F175"/>
      <c r="G175"/>
      <c r="H175"/>
      <c r="I175"/>
      <c r="J175"/>
    </row>
    <row r="176" spans="2:10">
      <c r="B176" s="1"/>
      <c r="C176"/>
      <c r="D176"/>
      <c r="E176"/>
      <c r="F176"/>
      <c r="G176"/>
      <c r="H176"/>
      <c r="I176"/>
      <c r="J176"/>
    </row>
    <row r="177" spans="2:10">
      <c r="B177" s="1"/>
      <c r="C177"/>
      <c r="D177"/>
      <c r="E177"/>
      <c r="F177"/>
      <c r="G177"/>
      <c r="H177"/>
      <c r="I177"/>
      <c r="J177"/>
    </row>
    <row r="178" spans="2:10">
      <c r="B178" s="1"/>
      <c r="C178"/>
      <c r="D178"/>
      <c r="E178"/>
      <c r="F178"/>
      <c r="G178"/>
      <c r="H178"/>
      <c r="I178"/>
      <c r="J178"/>
    </row>
    <row r="179" spans="2:10">
      <c r="B179" s="1"/>
      <c r="C179"/>
      <c r="D179"/>
      <c r="E179"/>
      <c r="F179"/>
      <c r="G179"/>
      <c r="H179"/>
      <c r="I179"/>
      <c r="J179"/>
    </row>
    <row r="180" spans="2:10">
      <c r="B180" s="1"/>
      <c r="C180"/>
      <c r="D180"/>
      <c r="E180"/>
      <c r="F180"/>
      <c r="G180"/>
      <c r="H180"/>
      <c r="I180"/>
      <c r="J180"/>
    </row>
    <row r="181" spans="2:10">
      <c r="B181" s="1"/>
      <c r="C181"/>
      <c r="D181"/>
      <c r="E181"/>
      <c r="F181"/>
      <c r="G181"/>
      <c r="H181"/>
      <c r="I181"/>
      <c r="J181"/>
    </row>
    <row r="182" spans="2:10">
      <c r="B182" s="1"/>
      <c r="C182"/>
      <c r="D182"/>
      <c r="E182"/>
      <c r="F182"/>
      <c r="G182"/>
      <c r="H182"/>
      <c r="I182"/>
      <c r="J182"/>
    </row>
    <row r="183" spans="2:10">
      <c r="B183" s="1"/>
      <c r="C183"/>
      <c r="D183"/>
      <c r="E183"/>
      <c r="F183"/>
      <c r="G183"/>
      <c r="H183"/>
      <c r="I183"/>
      <c r="J183"/>
    </row>
    <row r="184" spans="2:10">
      <c r="B184" s="1"/>
      <c r="C184"/>
      <c r="D184"/>
      <c r="E184"/>
      <c r="F184"/>
      <c r="G184"/>
      <c r="H184"/>
      <c r="I184"/>
      <c r="J184"/>
    </row>
    <row r="185" spans="2:10">
      <c r="B185" s="1"/>
      <c r="C185"/>
      <c r="D185"/>
      <c r="E185"/>
      <c r="F185"/>
      <c r="G185"/>
      <c r="H185"/>
      <c r="I185"/>
      <c r="J185"/>
    </row>
    <row r="186" spans="2:10">
      <c r="B186" s="1"/>
      <c r="C186"/>
      <c r="D186"/>
      <c r="E186"/>
      <c r="F186"/>
      <c r="G186"/>
      <c r="H186"/>
      <c r="I186"/>
      <c r="J186"/>
    </row>
    <row r="187" spans="2:10">
      <c r="B187" s="1"/>
    </row>
    <row r="188" spans="2:10">
      <c r="B188" s="1"/>
    </row>
    <row r="189" spans="2:10">
      <c r="B189" s="1"/>
    </row>
    <row r="190" spans="2:10">
      <c r="B190" s="1"/>
    </row>
    <row r="191" spans="2:10">
      <c r="B191" s="1"/>
    </row>
    <row r="192" spans="2:10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</sheetData>
  <sheetProtection password="D964" sheet="1" objects="1" scenarios="1" selectLockedCells="1"/>
  <mergeCells count="21">
    <mergeCell ref="E34:H34"/>
    <mergeCell ref="G26:H26"/>
    <mergeCell ref="G27:H27"/>
    <mergeCell ref="G29:H29"/>
    <mergeCell ref="G30:H30"/>
    <mergeCell ref="E32:F32"/>
    <mergeCell ref="G7:J7"/>
    <mergeCell ref="G23:H23"/>
    <mergeCell ref="G24:H24"/>
    <mergeCell ref="B1:J1"/>
    <mergeCell ref="D3:J3"/>
    <mergeCell ref="D5:J5"/>
    <mergeCell ref="C10:J19"/>
    <mergeCell ref="E51:G51"/>
    <mergeCell ref="E48:G48"/>
    <mergeCell ref="E49:G49"/>
    <mergeCell ref="E50:G50"/>
    <mergeCell ref="E38:F38"/>
    <mergeCell ref="E40:F40"/>
    <mergeCell ref="E46:G46"/>
    <mergeCell ref="E47:G47"/>
  </mergeCells>
  <phoneticPr fontId="28" type="noConversion"/>
  <conditionalFormatting sqref="J47:J50">
    <cfRule type="cellIs" dxfId="6" priority="1" operator="equal">
      <formula>0</formula>
    </cfRule>
  </conditionalFormatting>
  <dataValidations count="5">
    <dataValidation type="list" allowBlank="1" showInputMessage="1" showErrorMessage="1" sqref="G7:J7" xr:uid="{00000000-0002-0000-0000-000000000000}">
      <formula1>"Provisional Assessment (PA),Final Assessment (FA)"</formula1>
    </dataValidation>
    <dataValidation type="list" allowBlank="1" showInputMessage="1" showErrorMessage="1" sqref="C47:C50" xr:uid="{00000000-0002-0000-0000-000001000000}">
      <formula1>area</formula1>
    </dataValidation>
    <dataValidation type="list" allowBlank="1" showInputMessage="1" sqref="D47:D50" xr:uid="{00000000-0002-0000-0000-000002000000}">
      <formula1>areat</formula1>
    </dataValidation>
    <dataValidation type="list" allowBlank="1" showInputMessage="1" sqref="E47:G50" xr:uid="{00000000-0002-0000-0000-000003000000}">
      <formula1>ac</formula1>
    </dataValidation>
    <dataValidation type="decimal" allowBlank="1" showInputMessage="1" showErrorMessage="1" sqref="H47:I50" xr:uid="{00000000-0002-0000-0000-000004000000}">
      <formula1>0</formula1>
      <formula2>1000000000</formula2>
    </dataValidation>
  </dataValidations>
  <pageMargins left="0.25" right="0.25" top="0.75" bottom="0.75" header="0.3" footer="0.3"/>
  <pageSetup paperSize="9" scale="80" orientation="portrait" r:id="rId1"/>
  <headerFooter>
    <oddHeader>&amp;RDoc. No.: PAM-FM-016</oddHeader>
    <oddFooter>&amp;LCredit Summary EB1.2 Details  (PAM-FM-016)&amp;CPage &amp;P&amp;RRev 1.0</oddFooter>
  </headerFooter>
  <rowBreaks count="1" manualBreakCount="1">
    <brk id="2" min="1" max="9" man="1"/>
  </rowBreaks>
  <colBreaks count="1" manualBreakCount="1">
    <brk id="3" max="5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0" r:id="rId4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66675</xdr:rowOff>
                  </from>
                  <to>
                    <xdr:col>6</xdr:col>
                    <xdr:colOff>438150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5" name="Check Box 11">
              <controlPr defaultSize="0" autoFill="0" autoLine="0" autoPict="0">
                <anchor moveWithCells="1">
                  <from>
                    <xdr:col>6</xdr:col>
                    <xdr:colOff>742950</xdr:colOff>
                    <xdr:row>34</xdr:row>
                    <xdr:rowOff>66675</xdr:rowOff>
                  </from>
                  <to>
                    <xdr:col>7</xdr:col>
                    <xdr:colOff>276225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6" name="Check Box 12">
              <controlPr defaultSize="0" autoFill="0" autoLine="0" autoPict="0">
                <anchor moveWithCells="1">
                  <from>
                    <xdr:col>3</xdr:col>
                    <xdr:colOff>1238250</xdr:colOff>
                    <xdr:row>40</xdr:row>
                    <xdr:rowOff>66675</xdr:rowOff>
                  </from>
                  <to>
                    <xdr:col>5</xdr:col>
                    <xdr:colOff>114300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7" name="Check Box 13">
              <controlPr defaultSize="0" autoFill="0" autoLine="0" autoPict="0">
                <anchor moveWithCells="1">
                  <from>
                    <xdr:col>5</xdr:col>
                    <xdr:colOff>485775</xdr:colOff>
                    <xdr:row>40</xdr:row>
                    <xdr:rowOff>66675</xdr:rowOff>
                  </from>
                  <to>
                    <xdr:col>6</xdr:col>
                    <xdr:colOff>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8" name="Check Box 15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76200</xdr:rowOff>
                  </from>
                  <to>
                    <xdr:col>5</xdr:col>
                    <xdr:colOff>171450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9" name="Check Box 16">
              <controlPr defaultSize="0" autoFill="0" autoLine="0" autoPict="0">
                <anchor moveWithCells="1">
                  <from>
                    <xdr:col>5</xdr:col>
                    <xdr:colOff>504825</xdr:colOff>
                    <xdr:row>19</xdr:row>
                    <xdr:rowOff>76200</xdr:rowOff>
                  </from>
                  <to>
                    <xdr:col>6</xdr:col>
                    <xdr:colOff>28575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0" name="Check Box 17">
              <controlPr defaultSize="0" autoFill="0" autoLine="0" autoPict="0">
                <anchor moveWithCells="1">
                  <from>
                    <xdr:col>8</xdr:col>
                    <xdr:colOff>990600</xdr:colOff>
                    <xdr:row>20</xdr:row>
                    <xdr:rowOff>142875</xdr:rowOff>
                  </from>
                  <to>
                    <xdr:col>9</xdr:col>
                    <xdr:colOff>161925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1" name="Check Box 18">
              <controlPr defaultSize="0" autoFill="0" autoLine="0" autoPict="0">
                <anchor moveWithCells="1">
                  <from>
                    <xdr:col>8</xdr:col>
                    <xdr:colOff>981075</xdr:colOff>
                    <xdr:row>23</xdr:row>
                    <xdr:rowOff>152400</xdr:rowOff>
                  </from>
                  <to>
                    <xdr:col>9</xdr:col>
                    <xdr:colOff>180975</xdr:colOff>
                    <xdr:row>26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142"/>
  <sheetViews>
    <sheetView view="pageBreakPreview" topLeftCell="A97" zoomScale="85" zoomScaleNormal="100" zoomScaleSheetLayoutView="85" workbookViewId="0">
      <selection activeCell="E119" sqref="E119"/>
    </sheetView>
  </sheetViews>
  <sheetFormatPr defaultRowHeight="15"/>
  <cols>
    <col min="1" max="1" width="3.42578125" style="105" customWidth="1"/>
    <col min="2" max="2" width="6.7109375" style="70" customWidth="1"/>
    <col min="3" max="3" width="6.5703125" style="151" customWidth="1"/>
    <col min="4" max="4" width="71.42578125" style="70" customWidth="1"/>
    <col min="5" max="5" width="9.85546875" style="70" customWidth="1"/>
    <col min="6" max="6" width="10.5703125" style="70" customWidth="1"/>
    <col min="7" max="22" width="3.7109375" style="70" customWidth="1"/>
    <col min="23" max="23" width="50.7109375" style="161" hidden="1" customWidth="1"/>
    <col min="24" max="26" width="9.140625" style="70" hidden="1" customWidth="1"/>
    <col min="27" max="16384" width="9.140625" style="70"/>
  </cols>
  <sheetData>
    <row r="1" spans="1:26">
      <c r="A1" s="67">
        <v>6</v>
      </c>
      <c r="B1" s="68" t="s">
        <v>93</v>
      </c>
      <c r="C1" s="69"/>
      <c r="D1" s="68"/>
    </row>
    <row r="2" spans="1:26">
      <c r="A2" s="67"/>
      <c r="B2" s="68"/>
      <c r="C2" s="69"/>
      <c r="D2" s="68"/>
    </row>
    <row r="3" spans="1:26" ht="42" customHeight="1">
      <c r="A3" s="71"/>
      <c r="B3" s="214" t="s">
        <v>7</v>
      </c>
      <c r="C3" s="215"/>
      <c r="D3" s="216"/>
      <c r="E3" s="72" t="s">
        <v>126</v>
      </c>
      <c r="F3" s="73" t="s">
        <v>130</v>
      </c>
      <c r="G3" s="217" t="s">
        <v>87</v>
      </c>
      <c r="H3" s="218"/>
      <c r="I3" s="218"/>
      <c r="J3" s="219"/>
      <c r="K3" s="217" t="s">
        <v>236</v>
      </c>
      <c r="L3" s="218"/>
      <c r="M3" s="218"/>
      <c r="N3" s="219"/>
      <c r="O3" s="220" t="s">
        <v>237</v>
      </c>
      <c r="P3" s="221"/>
      <c r="Q3" s="221"/>
      <c r="R3" s="222"/>
      <c r="S3" s="220" t="s">
        <v>238</v>
      </c>
      <c r="T3" s="221"/>
      <c r="U3" s="221"/>
      <c r="V3" s="222"/>
      <c r="W3" s="162" t="s">
        <v>282</v>
      </c>
    </row>
    <row r="4" spans="1:26" s="80" customFormat="1" ht="17.100000000000001" customHeight="1">
      <c r="A4" s="74"/>
      <c r="B4" s="75" t="s">
        <v>4</v>
      </c>
      <c r="C4" s="76"/>
      <c r="D4" s="77" t="s">
        <v>142</v>
      </c>
      <c r="E4" s="78"/>
      <c r="F4" s="79"/>
      <c r="G4" s="223"/>
      <c r="H4" s="223"/>
      <c r="I4" s="223"/>
      <c r="J4" s="223"/>
      <c r="K4" s="224"/>
      <c r="L4" s="225"/>
      <c r="M4" s="225"/>
      <c r="N4" s="226"/>
      <c r="O4" s="227"/>
      <c r="P4" s="228"/>
      <c r="Q4" s="228"/>
      <c r="R4" s="229"/>
      <c r="S4" s="227"/>
      <c r="T4" s="228"/>
      <c r="U4" s="228"/>
      <c r="V4" s="229"/>
      <c r="W4" s="163"/>
      <c r="Y4" s="80" t="str">
        <f>IF(ISBLANK(K4),"Blank",IF(K4&lt;&gt;"PR",IF(K4&lt;&gt;"NA","nPR","OK"),"OK"))</f>
        <v>Blank</v>
      </c>
      <c r="Z4" s="80" t="str">
        <f>IF(ISBLANK(S4),"Blank",IF(S4&lt;&gt;"PR",IF(S4&lt;&gt;"NA","nPR","OK"),"OK"))</f>
        <v>Blank</v>
      </c>
    </row>
    <row r="5" spans="1:26" s="80" customFormat="1" ht="17.100000000000001" customHeight="1">
      <c r="A5" s="81"/>
      <c r="B5" s="82" t="s">
        <v>91</v>
      </c>
      <c r="C5" s="83"/>
      <c r="D5" s="84" t="s">
        <v>143</v>
      </c>
      <c r="E5" s="85"/>
      <c r="F5" s="8"/>
      <c r="G5" s="230"/>
      <c r="H5" s="230"/>
      <c r="I5" s="230"/>
      <c r="J5" s="230"/>
      <c r="K5" s="231"/>
      <c r="L5" s="232"/>
      <c r="M5" s="232"/>
      <c r="N5" s="233"/>
      <c r="O5" s="234"/>
      <c r="P5" s="235"/>
      <c r="Q5" s="235"/>
      <c r="R5" s="236"/>
      <c r="S5" s="234"/>
      <c r="T5" s="235"/>
      <c r="U5" s="235"/>
      <c r="V5" s="236"/>
      <c r="W5" s="164"/>
    </row>
    <row r="6" spans="1:26" s="80" customFormat="1" ht="17.100000000000001" customHeight="1">
      <c r="A6" s="74"/>
      <c r="B6" s="82" t="s">
        <v>144</v>
      </c>
      <c r="C6" s="83"/>
      <c r="D6" s="84" t="s">
        <v>5</v>
      </c>
      <c r="E6" s="86"/>
      <c r="F6" s="8"/>
      <c r="G6" s="230"/>
      <c r="H6" s="230"/>
      <c r="I6" s="230"/>
      <c r="J6" s="230"/>
      <c r="K6" s="231"/>
      <c r="L6" s="232"/>
      <c r="M6" s="232"/>
      <c r="N6" s="233"/>
      <c r="O6" s="234"/>
      <c r="P6" s="235"/>
      <c r="Q6" s="235"/>
      <c r="R6" s="236"/>
      <c r="S6" s="234"/>
      <c r="T6" s="235"/>
      <c r="U6" s="235"/>
      <c r="V6" s="236"/>
      <c r="W6" s="164"/>
    </row>
    <row r="7" spans="1:26" s="80" customFormat="1" ht="17.100000000000001" customHeight="1">
      <c r="A7" s="81"/>
      <c r="B7" s="82" t="s">
        <v>145</v>
      </c>
      <c r="C7" s="83"/>
      <c r="D7" s="84" t="s">
        <v>6</v>
      </c>
      <c r="E7" s="87"/>
      <c r="F7" s="8"/>
      <c r="G7" s="230"/>
      <c r="H7" s="230"/>
      <c r="I7" s="230"/>
      <c r="J7" s="230"/>
      <c r="K7" s="231"/>
      <c r="L7" s="232"/>
      <c r="M7" s="232"/>
      <c r="N7" s="233"/>
      <c r="O7" s="234"/>
      <c r="P7" s="235"/>
      <c r="Q7" s="235"/>
      <c r="R7" s="236"/>
      <c r="S7" s="234"/>
      <c r="T7" s="235"/>
      <c r="U7" s="235"/>
      <c r="V7" s="236"/>
      <c r="W7" s="164"/>
    </row>
    <row r="8" spans="1:26" s="80" customFormat="1" ht="17.100000000000001" customHeight="1">
      <c r="A8" s="74"/>
      <c r="B8" s="82" t="s">
        <v>0</v>
      </c>
      <c r="C8" s="83"/>
      <c r="D8" s="84" t="s">
        <v>146</v>
      </c>
      <c r="E8" s="87"/>
      <c r="F8" s="8"/>
      <c r="G8" s="230"/>
      <c r="H8" s="230"/>
      <c r="I8" s="230"/>
      <c r="J8" s="230"/>
      <c r="K8" s="231"/>
      <c r="L8" s="232"/>
      <c r="M8" s="232"/>
      <c r="N8" s="233"/>
      <c r="O8" s="234"/>
      <c r="P8" s="235"/>
      <c r="Q8" s="235"/>
      <c r="R8" s="236"/>
      <c r="S8" s="234"/>
      <c r="T8" s="235"/>
      <c r="U8" s="235"/>
      <c r="V8" s="236"/>
      <c r="W8" s="164"/>
    </row>
    <row r="9" spans="1:26" s="80" customFormat="1" ht="17.100000000000001" customHeight="1">
      <c r="A9" s="81"/>
      <c r="B9" s="82" t="s">
        <v>0</v>
      </c>
      <c r="C9" s="83" t="s">
        <v>92</v>
      </c>
      <c r="D9" s="84" t="s">
        <v>146</v>
      </c>
      <c r="E9" s="87"/>
      <c r="F9" s="8"/>
      <c r="G9" s="237" t="s">
        <v>92</v>
      </c>
      <c r="H9" s="237"/>
      <c r="I9" s="237"/>
      <c r="J9" s="237"/>
      <c r="K9" s="231"/>
      <c r="L9" s="232"/>
      <c r="M9" s="232"/>
      <c r="N9" s="233"/>
      <c r="O9" s="237" t="s">
        <v>92</v>
      </c>
      <c r="P9" s="237"/>
      <c r="Q9" s="237"/>
      <c r="R9" s="237"/>
      <c r="S9" s="234"/>
      <c r="T9" s="235"/>
      <c r="U9" s="235"/>
      <c r="V9" s="236"/>
      <c r="W9" s="164"/>
    </row>
    <row r="10" spans="1:26" s="80" customFormat="1" ht="17.100000000000001" customHeight="1">
      <c r="A10" s="81"/>
      <c r="B10" s="82" t="s">
        <v>1</v>
      </c>
      <c r="C10" s="83"/>
      <c r="D10" s="84" t="s">
        <v>147</v>
      </c>
      <c r="E10" s="87"/>
      <c r="F10" s="8"/>
      <c r="G10" s="230"/>
      <c r="H10" s="230"/>
      <c r="I10" s="230"/>
      <c r="J10" s="230"/>
      <c r="K10" s="231"/>
      <c r="L10" s="232"/>
      <c r="M10" s="232"/>
      <c r="N10" s="233"/>
      <c r="O10" s="234"/>
      <c r="P10" s="235"/>
      <c r="Q10" s="235"/>
      <c r="R10" s="236"/>
      <c r="S10" s="234"/>
      <c r="T10" s="235"/>
      <c r="U10" s="235"/>
      <c r="V10" s="236"/>
      <c r="W10" s="164"/>
    </row>
    <row r="11" spans="1:26" s="80" customFormat="1" ht="17.100000000000001" customHeight="1">
      <c r="A11" s="88"/>
      <c r="B11" s="82" t="s">
        <v>148</v>
      </c>
      <c r="C11" s="83"/>
      <c r="D11" s="84" t="s">
        <v>149</v>
      </c>
      <c r="E11" s="87"/>
      <c r="F11" s="8"/>
      <c r="G11" s="230"/>
      <c r="H11" s="230"/>
      <c r="I11" s="230"/>
      <c r="J11" s="230"/>
      <c r="K11" s="231"/>
      <c r="L11" s="232"/>
      <c r="M11" s="232"/>
      <c r="N11" s="233"/>
      <c r="O11" s="234"/>
      <c r="P11" s="235"/>
      <c r="Q11" s="235"/>
      <c r="R11" s="236"/>
      <c r="S11" s="234"/>
      <c r="T11" s="235"/>
      <c r="U11" s="235"/>
      <c r="V11" s="236"/>
      <c r="W11" s="164"/>
    </row>
    <row r="12" spans="1:26" s="80" customFormat="1" ht="17.100000000000001" customHeight="1">
      <c r="A12" s="81"/>
      <c r="B12" s="82" t="s">
        <v>150</v>
      </c>
      <c r="C12" s="83"/>
      <c r="D12" s="84" t="s">
        <v>151</v>
      </c>
      <c r="E12" s="87"/>
      <c r="F12" s="8"/>
      <c r="G12" s="230"/>
      <c r="H12" s="230"/>
      <c r="I12" s="230"/>
      <c r="J12" s="230"/>
      <c r="K12" s="231"/>
      <c r="L12" s="232"/>
      <c r="M12" s="232"/>
      <c r="N12" s="233"/>
      <c r="O12" s="234"/>
      <c r="P12" s="235"/>
      <c r="Q12" s="235"/>
      <c r="R12" s="236"/>
      <c r="S12" s="234"/>
      <c r="T12" s="235"/>
      <c r="U12" s="235"/>
      <c r="V12" s="236"/>
      <c r="W12" s="164"/>
    </row>
    <row r="13" spans="1:26" s="80" customFormat="1" ht="17.100000000000001" customHeight="1">
      <c r="A13" s="81"/>
      <c r="B13" s="82" t="s">
        <v>152</v>
      </c>
      <c r="C13" s="83"/>
      <c r="D13" s="84" t="s">
        <v>153</v>
      </c>
      <c r="E13" s="87"/>
      <c r="F13" s="8"/>
      <c r="G13" s="230"/>
      <c r="H13" s="230"/>
      <c r="I13" s="230"/>
      <c r="J13" s="230"/>
      <c r="K13" s="231"/>
      <c r="L13" s="232"/>
      <c r="M13" s="232"/>
      <c r="N13" s="233"/>
      <c r="O13" s="234"/>
      <c r="P13" s="235"/>
      <c r="Q13" s="235"/>
      <c r="R13" s="236"/>
      <c r="S13" s="234"/>
      <c r="T13" s="235"/>
      <c r="U13" s="235"/>
      <c r="V13" s="236"/>
      <c r="W13" s="164"/>
    </row>
    <row r="14" spans="1:26" s="80" customFormat="1" ht="17.100000000000001" customHeight="1">
      <c r="A14" s="81"/>
      <c r="B14" s="82" t="s">
        <v>10</v>
      </c>
      <c r="C14" s="83"/>
      <c r="D14" s="84" t="s">
        <v>154</v>
      </c>
      <c r="E14" s="87"/>
      <c r="F14" s="8"/>
      <c r="G14" s="230"/>
      <c r="H14" s="230"/>
      <c r="I14" s="230"/>
      <c r="J14" s="230"/>
      <c r="K14" s="231"/>
      <c r="L14" s="232"/>
      <c r="M14" s="232"/>
      <c r="N14" s="233"/>
      <c r="O14" s="234"/>
      <c r="P14" s="235"/>
      <c r="Q14" s="235"/>
      <c r="R14" s="236"/>
      <c r="S14" s="234"/>
      <c r="T14" s="235"/>
      <c r="U14" s="235"/>
      <c r="V14" s="236"/>
      <c r="W14" s="164"/>
    </row>
    <row r="15" spans="1:26" s="80" customFormat="1" ht="17.100000000000001" customHeight="1">
      <c r="A15" s="81"/>
      <c r="B15" s="82" t="s">
        <v>11</v>
      </c>
      <c r="C15" s="83"/>
      <c r="D15" s="84" t="s">
        <v>155</v>
      </c>
      <c r="E15" s="87"/>
      <c r="F15" s="8"/>
      <c r="G15" s="231"/>
      <c r="H15" s="232"/>
      <c r="I15" s="232"/>
      <c r="J15" s="233"/>
      <c r="K15" s="231"/>
      <c r="L15" s="232"/>
      <c r="M15" s="232"/>
      <c r="N15" s="233"/>
      <c r="O15" s="234"/>
      <c r="P15" s="235"/>
      <c r="Q15" s="235"/>
      <c r="R15" s="236"/>
      <c r="S15" s="234"/>
      <c r="T15" s="235"/>
      <c r="U15" s="235"/>
      <c r="V15" s="236"/>
      <c r="W15" s="164"/>
    </row>
    <row r="16" spans="1:26" s="80" customFormat="1" ht="17.100000000000001" customHeight="1">
      <c r="A16" s="81"/>
      <c r="B16" s="82" t="s">
        <v>156</v>
      </c>
      <c r="C16" s="83"/>
      <c r="D16" s="84" t="s">
        <v>239</v>
      </c>
      <c r="E16" s="87"/>
      <c r="F16" s="8"/>
      <c r="G16" s="230"/>
      <c r="H16" s="230"/>
      <c r="I16" s="230"/>
      <c r="J16" s="230"/>
      <c r="K16" s="231"/>
      <c r="L16" s="232"/>
      <c r="M16" s="232"/>
      <c r="N16" s="233"/>
      <c r="O16" s="234"/>
      <c r="P16" s="235"/>
      <c r="Q16" s="235"/>
      <c r="R16" s="236"/>
      <c r="S16" s="234"/>
      <c r="T16" s="235"/>
      <c r="U16" s="235"/>
      <c r="V16" s="236"/>
      <c r="W16" s="164"/>
    </row>
    <row r="17" spans="1:26" s="80" customFormat="1" ht="17.100000000000001" customHeight="1">
      <c r="A17" s="81"/>
      <c r="B17" s="82" t="s">
        <v>157</v>
      </c>
      <c r="C17" s="83"/>
      <c r="D17" s="84" t="s">
        <v>158</v>
      </c>
      <c r="E17" s="87"/>
      <c r="F17" s="8"/>
      <c r="G17" s="230"/>
      <c r="H17" s="230"/>
      <c r="I17" s="230"/>
      <c r="J17" s="230"/>
      <c r="K17" s="231"/>
      <c r="L17" s="232"/>
      <c r="M17" s="232"/>
      <c r="N17" s="233"/>
      <c r="O17" s="234"/>
      <c r="P17" s="235"/>
      <c r="Q17" s="235"/>
      <c r="R17" s="236"/>
      <c r="S17" s="234"/>
      <c r="T17" s="235"/>
      <c r="U17" s="235"/>
      <c r="V17" s="236"/>
      <c r="W17" s="164"/>
    </row>
    <row r="18" spans="1:26" s="80" customFormat="1" ht="17.100000000000001" customHeight="1">
      <c r="A18" s="81"/>
      <c r="B18" s="82" t="s">
        <v>2</v>
      </c>
      <c r="C18" s="83"/>
      <c r="D18" s="84" t="s">
        <v>159</v>
      </c>
      <c r="E18" s="87"/>
      <c r="F18" s="8"/>
      <c r="G18" s="230"/>
      <c r="H18" s="230"/>
      <c r="I18" s="230"/>
      <c r="J18" s="230"/>
      <c r="K18" s="231"/>
      <c r="L18" s="232"/>
      <c r="M18" s="232"/>
      <c r="N18" s="233"/>
      <c r="O18" s="234"/>
      <c r="P18" s="235"/>
      <c r="Q18" s="235"/>
      <c r="R18" s="236"/>
      <c r="S18" s="234"/>
      <c r="T18" s="235"/>
      <c r="U18" s="235"/>
      <c r="V18" s="236"/>
      <c r="W18" s="164"/>
    </row>
    <row r="19" spans="1:26" s="80" customFormat="1" ht="17.100000000000001" customHeight="1">
      <c r="A19" s="81"/>
      <c r="B19" s="82" t="s">
        <v>3</v>
      </c>
      <c r="C19" s="83"/>
      <c r="D19" s="84" t="s">
        <v>160</v>
      </c>
      <c r="E19" s="87"/>
      <c r="F19" s="8"/>
      <c r="G19" s="230"/>
      <c r="H19" s="230"/>
      <c r="I19" s="230"/>
      <c r="J19" s="230"/>
      <c r="K19" s="231"/>
      <c r="L19" s="232"/>
      <c r="M19" s="232"/>
      <c r="N19" s="233"/>
      <c r="O19" s="234"/>
      <c r="P19" s="235"/>
      <c r="Q19" s="235"/>
      <c r="R19" s="236"/>
      <c r="S19" s="234"/>
      <c r="T19" s="235"/>
      <c r="U19" s="235"/>
      <c r="V19" s="236"/>
      <c r="W19" s="165"/>
    </row>
    <row r="20" spans="1:26" s="80" customFormat="1" ht="27.75" customHeight="1">
      <c r="A20" s="89"/>
      <c r="B20" s="90"/>
      <c r="C20" s="91"/>
      <c r="D20" s="90"/>
      <c r="E20" s="90"/>
      <c r="F20" s="92"/>
      <c r="G20" s="238" t="s">
        <v>127</v>
      </c>
      <c r="H20" s="239"/>
      <c r="I20" s="240"/>
      <c r="J20" s="93">
        <f>SUM(G5:J8,G10:J19)</f>
        <v>0</v>
      </c>
      <c r="K20" s="241" t="s">
        <v>240</v>
      </c>
      <c r="L20" s="241"/>
      <c r="M20" s="241"/>
      <c r="N20" s="93">
        <f>SUM(K5:N8,K10:N19)</f>
        <v>0</v>
      </c>
      <c r="O20" s="238" t="s">
        <v>127</v>
      </c>
      <c r="P20" s="239"/>
      <c r="Q20" s="240"/>
      <c r="R20" s="93">
        <f>SUM(O5:R8,O10:R19)</f>
        <v>0</v>
      </c>
      <c r="S20" s="241" t="s">
        <v>240</v>
      </c>
      <c r="T20" s="241"/>
      <c r="U20" s="241"/>
      <c r="V20" s="93">
        <f>SUM(S5:V8,S10:V19)</f>
        <v>0</v>
      </c>
      <c r="W20" s="166"/>
    </row>
    <row r="21" spans="1:26" ht="17.100000000000001" customHeight="1">
      <c r="A21" s="94"/>
      <c r="B21" s="95"/>
      <c r="C21" s="96"/>
      <c r="D21" s="96"/>
      <c r="E21" s="97"/>
      <c r="F21" s="97"/>
      <c r="G21" s="98"/>
      <c r="H21" s="98"/>
      <c r="I21" s="98"/>
      <c r="J21" s="95"/>
      <c r="K21" s="98"/>
      <c r="L21" s="98"/>
      <c r="M21" s="98"/>
      <c r="N21" s="95"/>
      <c r="O21" s="97"/>
      <c r="P21" s="97"/>
      <c r="Q21" s="97"/>
      <c r="R21" s="97"/>
      <c r="S21" s="97"/>
      <c r="T21" s="97"/>
      <c r="U21" s="97"/>
      <c r="V21" s="97"/>
      <c r="X21" s="80"/>
    </row>
    <row r="22" spans="1:26" s="104" customFormat="1" ht="17.100000000000001" customHeight="1">
      <c r="A22" s="99"/>
      <c r="B22" s="100"/>
      <c r="C22" s="101"/>
      <c r="D22" s="102"/>
      <c r="E22" s="100"/>
      <c r="F22" s="100"/>
      <c r="G22" s="102"/>
      <c r="H22" s="102"/>
      <c r="I22" s="102"/>
      <c r="J22" s="103"/>
      <c r="K22" s="102"/>
      <c r="L22" s="102"/>
      <c r="M22" s="102"/>
      <c r="N22" s="103"/>
      <c r="O22" s="100"/>
      <c r="P22" s="100"/>
      <c r="Q22" s="100"/>
      <c r="R22" s="100"/>
      <c r="S22" s="100"/>
      <c r="T22" s="100"/>
      <c r="U22" s="100"/>
      <c r="V22" s="100"/>
      <c r="W22" s="167"/>
      <c r="X22" s="80"/>
    </row>
    <row r="23" spans="1:26" ht="42" customHeight="1">
      <c r="B23" s="242" t="s">
        <v>141</v>
      </c>
      <c r="C23" s="243"/>
      <c r="D23" s="244"/>
      <c r="E23" s="106" t="s">
        <v>126</v>
      </c>
      <c r="F23" s="106" t="s">
        <v>130</v>
      </c>
      <c r="G23" s="245" t="s">
        <v>87</v>
      </c>
      <c r="H23" s="246"/>
      <c r="I23" s="246"/>
      <c r="J23" s="247"/>
      <c r="K23" s="245" t="s">
        <v>236</v>
      </c>
      <c r="L23" s="246"/>
      <c r="M23" s="246"/>
      <c r="N23" s="247"/>
      <c r="O23" s="248" t="s">
        <v>237</v>
      </c>
      <c r="P23" s="249"/>
      <c r="Q23" s="249"/>
      <c r="R23" s="250"/>
      <c r="S23" s="248" t="s">
        <v>238</v>
      </c>
      <c r="T23" s="249"/>
      <c r="U23" s="249"/>
      <c r="V23" s="250"/>
      <c r="W23" s="162" t="s">
        <v>282</v>
      </c>
      <c r="X23" s="80"/>
    </row>
    <row r="24" spans="1:26" s="80" customFormat="1" ht="17.100000000000001" customHeight="1">
      <c r="A24" s="107"/>
      <c r="B24" s="108" t="s">
        <v>8</v>
      </c>
      <c r="C24" s="109"/>
      <c r="D24" s="110" t="s">
        <v>19</v>
      </c>
      <c r="E24" s="111"/>
      <c r="F24" s="79"/>
      <c r="G24" s="223"/>
      <c r="H24" s="223"/>
      <c r="I24" s="223"/>
      <c r="J24" s="223"/>
      <c r="K24" s="223"/>
      <c r="L24" s="223"/>
      <c r="M24" s="223"/>
      <c r="N24" s="223"/>
      <c r="O24" s="227"/>
      <c r="P24" s="228"/>
      <c r="Q24" s="228"/>
      <c r="R24" s="229"/>
      <c r="S24" s="227"/>
      <c r="T24" s="228"/>
      <c r="U24" s="228"/>
      <c r="V24" s="229"/>
      <c r="W24" s="163"/>
      <c r="Y24" s="80" t="str">
        <f t="shared" ref="Y24:Y25" si="0">IF(ISBLANK(K24),"Blank",IF(K24&lt;&gt;"PR",IF(K24&lt;&gt;"NA","nPR","OK"),"OK"))</f>
        <v>Blank</v>
      </c>
      <c r="Z24" s="80" t="str">
        <f t="shared" ref="Z24:Z25" si="1">IF(ISBLANK(S24),"Blank",IF(S24&lt;&gt;"PR",IF(S24&lt;&gt;"NA","nPR","OK"),"OK"))</f>
        <v>Blank</v>
      </c>
    </row>
    <row r="25" spans="1:26" s="80" customFormat="1" ht="17.100000000000001" customHeight="1">
      <c r="A25" s="107"/>
      <c r="B25" s="112" t="s">
        <v>9</v>
      </c>
      <c r="C25" s="113"/>
      <c r="D25" s="114" t="s">
        <v>20</v>
      </c>
      <c r="E25" s="115"/>
      <c r="F25" s="8"/>
      <c r="G25" s="230"/>
      <c r="H25" s="230"/>
      <c r="I25" s="230"/>
      <c r="J25" s="230"/>
      <c r="K25" s="230"/>
      <c r="L25" s="230"/>
      <c r="M25" s="230"/>
      <c r="N25" s="230"/>
      <c r="O25" s="234"/>
      <c r="P25" s="235"/>
      <c r="Q25" s="235"/>
      <c r="R25" s="236"/>
      <c r="S25" s="234"/>
      <c r="T25" s="235"/>
      <c r="U25" s="235"/>
      <c r="V25" s="236"/>
      <c r="W25" s="164"/>
      <c r="Y25" s="80" t="str">
        <f t="shared" si="0"/>
        <v>Blank</v>
      </c>
      <c r="Z25" s="80" t="str">
        <f t="shared" si="1"/>
        <v>Blank</v>
      </c>
    </row>
    <row r="26" spans="1:26" s="80" customFormat="1" ht="17.100000000000001" customHeight="1">
      <c r="A26" s="107"/>
      <c r="B26" s="112" t="s">
        <v>12</v>
      </c>
      <c r="C26" s="113" t="s">
        <v>92</v>
      </c>
      <c r="D26" s="114" t="s">
        <v>17</v>
      </c>
      <c r="E26" s="115"/>
      <c r="F26" s="8"/>
      <c r="G26" s="237" t="s">
        <v>92</v>
      </c>
      <c r="H26" s="237"/>
      <c r="I26" s="237"/>
      <c r="J26" s="237"/>
      <c r="K26" s="230"/>
      <c r="L26" s="230"/>
      <c r="M26" s="230"/>
      <c r="N26" s="230"/>
      <c r="O26" s="237" t="s">
        <v>92</v>
      </c>
      <c r="P26" s="237"/>
      <c r="Q26" s="237"/>
      <c r="R26" s="237"/>
      <c r="S26" s="234"/>
      <c r="T26" s="235"/>
      <c r="U26" s="235"/>
      <c r="V26" s="236"/>
      <c r="W26" s="164"/>
    </row>
    <row r="27" spans="1:26" s="80" customFormat="1" ht="17.100000000000001" customHeight="1">
      <c r="A27" s="107"/>
      <c r="B27" s="112" t="s">
        <v>13</v>
      </c>
      <c r="C27" s="113"/>
      <c r="D27" s="114" t="s">
        <v>18</v>
      </c>
      <c r="E27" s="86"/>
      <c r="F27" s="8"/>
      <c r="G27" s="230"/>
      <c r="H27" s="230"/>
      <c r="I27" s="230"/>
      <c r="J27" s="230"/>
      <c r="K27" s="230"/>
      <c r="L27" s="230"/>
      <c r="M27" s="230"/>
      <c r="N27" s="230"/>
      <c r="O27" s="234"/>
      <c r="P27" s="235"/>
      <c r="Q27" s="235"/>
      <c r="R27" s="236"/>
      <c r="S27" s="234"/>
      <c r="T27" s="235"/>
      <c r="U27" s="235"/>
      <c r="V27" s="236"/>
      <c r="W27" s="164"/>
    </row>
    <row r="28" spans="1:26" s="80" customFormat="1" ht="17.100000000000001" customHeight="1">
      <c r="A28" s="107"/>
      <c r="B28" s="112" t="s">
        <v>161</v>
      </c>
      <c r="C28" s="113"/>
      <c r="D28" s="114" t="s">
        <v>164</v>
      </c>
      <c r="E28" s="87"/>
      <c r="F28" s="8"/>
      <c r="G28" s="230"/>
      <c r="H28" s="230"/>
      <c r="I28" s="230"/>
      <c r="J28" s="230"/>
      <c r="K28" s="230"/>
      <c r="L28" s="230"/>
      <c r="M28" s="230"/>
      <c r="N28" s="230"/>
      <c r="O28" s="234"/>
      <c r="P28" s="235"/>
      <c r="Q28" s="235"/>
      <c r="R28" s="236"/>
      <c r="S28" s="234"/>
      <c r="T28" s="235"/>
      <c r="U28" s="235"/>
      <c r="V28" s="236"/>
      <c r="W28" s="164"/>
    </row>
    <row r="29" spans="1:26" s="80" customFormat="1" ht="17.100000000000001" customHeight="1">
      <c r="A29" s="116"/>
      <c r="B29" s="112" t="s">
        <v>162</v>
      </c>
      <c r="C29" s="113"/>
      <c r="D29" s="114" t="s">
        <v>165</v>
      </c>
      <c r="E29" s="85"/>
      <c r="F29" s="8"/>
      <c r="G29" s="230"/>
      <c r="H29" s="230"/>
      <c r="I29" s="230"/>
      <c r="J29" s="230"/>
      <c r="K29" s="230"/>
      <c r="L29" s="230"/>
      <c r="M29" s="230"/>
      <c r="N29" s="230"/>
      <c r="O29" s="234"/>
      <c r="P29" s="235"/>
      <c r="Q29" s="235"/>
      <c r="R29" s="236"/>
      <c r="S29" s="234"/>
      <c r="T29" s="235"/>
      <c r="U29" s="235"/>
      <c r="V29" s="236"/>
      <c r="W29" s="164"/>
      <c r="X29" s="70"/>
    </row>
    <row r="30" spans="1:26" s="80" customFormat="1" ht="17.100000000000001" customHeight="1">
      <c r="A30" s="107"/>
      <c r="B30" s="112" t="s">
        <v>163</v>
      </c>
      <c r="C30" s="113" t="s">
        <v>92</v>
      </c>
      <c r="D30" s="114" t="s">
        <v>166</v>
      </c>
      <c r="E30" s="86"/>
      <c r="F30" s="8"/>
      <c r="G30" s="237" t="s">
        <v>92</v>
      </c>
      <c r="H30" s="237"/>
      <c r="I30" s="237"/>
      <c r="J30" s="237"/>
      <c r="K30" s="230"/>
      <c r="L30" s="230"/>
      <c r="M30" s="230"/>
      <c r="N30" s="230"/>
      <c r="O30" s="237" t="s">
        <v>92</v>
      </c>
      <c r="P30" s="237"/>
      <c r="Q30" s="237"/>
      <c r="R30" s="237"/>
      <c r="S30" s="234"/>
      <c r="T30" s="235"/>
      <c r="U30" s="235"/>
      <c r="V30" s="236"/>
      <c r="W30" s="164"/>
      <c r="X30" s="104"/>
    </row>
    <row r="31" spans="1:26" s="80" customFormat="1" ht="17.100000000000001" customHeight="1">
      <c r="A31" s="107"/>
      <c r="B31" s="112" t="s">
        <v>167</v>
      </c>
      <c r="C31" s="113"/>
      <c r="D31" s="114" t="s">
        <v>21</v>
      </c>
      <c r="E31" s="87"/>
      <c r="F31" s="8"/>
      <c r="G31" s="230"/>
      <c r="H31" s="230"/>
      <c r="I31" s="230"/>
      <c r="J31" s="230"/>
      <c r="K31" s="230"/>
      <c r="L31" s="230"/>
      <c r="M31" s="230"/>
      <c r="N31" s="230"/>
      <c r="O31" s="234"/>
      <c r="P31" s="235"/>
      <c r="Q31" s="235"/>
      <c r="R31" s="236"/>
      <c r="S31" s="234"/>
      <c r="T31" s="235"/>
      <c r="U31" s="235"/>
      <c r="V31" s="236"/>
      <c r="W31" s="164"/>
      <c r="X31" s="70"/>
    </row>
    <row r="32" spans="1:26" s="80" customFormat="1" ht="17.100000000000001" customHeight="1">
      <c r="A32" s="107"/>
      <c r="B32" s="112" t="s">
        <v>14</v>
      </c>
      <c r="C32" s="113"/>
      <c r="D32" s="114" t="s">
        <v>22</v>
      </c>
      <c r="E32" s="87"/>
      <c r="F32" s="8"/>
      <c r="G32" s="230"/>
      <c r="H32" s="230"/>
      <c r="I32" s="230"/>
      <c r="J32" s="230"/>
      <c r="K32" s="230"/>
      <c r="L32" s="230"/>
      <c r="M32" s="230"/>
      <c r="N32" s="230"/>
      <c r="O32" s="234"/>
      <c r="P32" s="235"/>
      <c r="Q32" s="235"/>
      <c r="R32" s="236"/>
      <c r="S32" s="234"/>
      <c r="T32" s="235"/>
      <c r="U32" s="235"/>
      <c r="V32" s="236"/>
      <c r="W32" s="164"/>
    </row>
    <row r="33" spans="1:26" s="80" customFormat="1" ht="17.100000000000001" customHeight="1">
      <c r="A33" s="107"/>
      <c r="B33" s="112" t="s">
        <v>170</v>
      </c>
      <c r="C33" s="113"/>
      <c r="D33" s="114" t="s">
        <v>23</v>
      </c>
      <c r="E33" s="117"/>
      <c r="F33" s="8"/>
      <c r="G33" s="230"/>
      <c r="H33" s="230"/>
      <c r="I33" s="230"/>
      <c r="J33" s="230"/>
      <c r="K33" s="230"/>
      <c r="L33" s="230"/>
      <c r="M33" s="230"/>
      <c r="N33" s="230"/>
      <c r="O33" s="234"/>
      <c r="P33" s="235"/>
      <c r="Q33" s="235"/>
      <c r="R33" s="236"/>
      <c r="S33" s="234"/>
      <c r="T33" s="235"/>
      <c r="U33" s="235"/>
      <c r="V33" s="236"/>
      <c r="W33" s="164"/>
    </row>
    <row r="34" spans="1:26" s="80" customFormat="1" ht="17.100000000000001" customHeight="1">
      <c r="A34" s="107"/>
      <c r="B34" s="112" t="s">
        <v>169</v>
      </c>
      <c r="C34" s="113"/>
      <c r="D34" s="114" t="s">
        <v>168</v>
      </c>
      <c r="E34" s="118"/>
      <c r="F34" s="8"/>
      <c r="G34" s="230"/>
      <c r="H34" s="230"/>
      <c r="I34" s="230"/>
      <c r="J34" s="230"/>
      <c r="K34" s="230"/>
      <c r="L34" s="230"/>
      <c r="M34" s="230"/>
      <c r="N34" s="230"/>
      <c r="O34" s="234"/>
      <c r="P34" s="235"/>
      <c r="Q34" s="235"/>
      <c r="R34" s="236"/>
      <c r="S34" s="234"/>
      <c r="T34" s="235"/>
      <c r="U34" s="235"/>
      <c r="V34" s="236"/>
      <c r="W34" s="164"/>
    </row>
    <row r="35" spans="1:26" s="80" customFormat="1" ht="17.100000000000001" customHeight="1">
      <c r="A35" s="116"/>
      <c r="B35" s="112" t="s">
        <v>15</v>
      </c>
      <c r="C35" s="113"/>
      <c r="D35" s="114" t="s">
        <v>171</v>
      </c>
      <c r="E35" s="87"/>
      <c r="F35" s="8"/>
      <c r="G35" s="230"/>
      <c r="H35" s="230"/>
      <c r="I35" s="230"/>
      <c r="J35" s="230"/>
      <c r="K35" s="230"/>
      <c r="L35" s="230"/>
      <c r="M35" s="230"/>
      <c r="N35" s="230"/>
      <c r="O35" s="234"/>
      <c r="P35" s="235"/>
      <c r="Q35" s="235"/>
      <c r="R35" s="236"/>
      <c r="S35" s="234"/>
      <c r="T35" s="235"/>
      <c r="U35" s="235"/>
      <c r="V35" s="236"/>
      <c r="W35" s="164"/>
    </row>
    <row r="36" spans="1:26" s="80" customFormat="1" ht="17.100000000000001" customHeight="1">
      <c r="A36" s="107"/>
      <c r="B36" s="112" t="s">
        <v>16</v>
      </c>
      <c r="C36" s="113"/>
      <c r="D36" s="114" t="s">
        <v>172</v>
      </c>
      <c r="E36" s="87"/>
      <c r="F36" s="8"/>
      <c r="G36" s="230"/>
      <c r="H36" s="230"/>
      <c r="I36" s="230"/>
      <c r="J36" s="230"/>
      <c r="K36" s="230"/>
      <c r="L36" s="230"/>
      <c r="M36" s="230"/>
      <c r="N36" s="230"/>
      <c r="O36" s="234"/>
      <c r="P36" s="235"/>
      <c r="Q36" s="235"/>
      <c r="R36" s="236"/>
      <c r="S36" s="234"/>
      <c r="T36" s="235"/>
      <c r="U36" s="235"/>
      <c r="V36" s="236"/>
      <c r="W36" s="165"/>
    </row>
    <row r="37" spans="1:26" s="80" customFormat="1" ht="27.75" customHeight="1">
      <c r="A37" s="107"/>
      <c r="B37" s="119"/>
      <c r="C37" s="91"/>
      <c r="D37" s="120"/>
      <c r="E37" s="119"/>
      <c r="F37" s="121"/>
      <c r="G37" s="238" t="s">
        <v>127</v>
      </c>
      <c r="H37" s="239"/>
      <c r="I37" s="240"/>
      <c r="J37" s="93">
        <f>SUM(G27:J29,G31:J36)</f>
        <v>0</v>
      </c>
      <c r="K37" s="238" t="s">
        <v>240</v>
      </c>
      <c r="L37" s="239"/>
      <c r="M37" s="240"/>
      <c r="N37" s="93">
        <f>SUM(K27:N29,K31:N36)</f>
        <v>0</v>
      </c>
      <c r="O37" s="238" t="s">
        <v>127</v>
      </c>
      <c r="P37" s="239"/>
      <c r="Q37" s="240"/>
      <c r="R37" s="93">
        <f>SUM(O27:R29,O31:R36)</f>
        <v>0</v>
      </c>
      <c r="S37" s="241" t="s">
        <v>240</v>
      </c>
      <c r="T37" s="241"/>
      <c r="U37" s="241"/>
      <c r="V37" s="93">
        <f>SUM(S27:V29,S31:V36)</f>
        <v>0</v>
      </c>
      <c r="W37" s="166"/>
    </row>
    <row r="38" spans="1:26" ht="17.100000000000001" customHeight="1">
      <c r="A38" s="122"/>
      <c r="B38" s="123"/>
      <c r="C38" s="96"/>
      <c r="D38" s="124"/>
      <c r="E38" s="123"/>
      <c r="F38" s="123"/>
      <c r="G38" s="95"/>
      <c r="H38" s="125"/>
      <c r="I38" s="124"/>
      <c r="J38" s="96"/>
      <c r="K38" s="95"/>
      <c r="L38" s="125"/>
      <c r="M38" s="124"/>
      <c r="N38" s="96"/>
      <c r="O38" s="123"/>
      <c r="P38" s="123"/>
      <c r="Q38" s="123"/>
      <c r="R38" s="123"/>
      <c r="S38" s="123"/>
      <c r="T38" s="123"/>
      <c r="U38" s="123"/>
      <c r="V38" s="123"/>
      <c r="X38" s="80"/>
    </row>
    <row r="39" spans="1:26" ht="17.100000000000001" customHeight="1">
      <c r="B39" s="126"/>
      <c r="C39" s="127"/>
      <c r="D39" s="128"/>
      <c r="E39" s="126"/>
      <c r="F39" s="126"/>
      <c r="G39" s="95"/>
      <c r="H39" s="125"/>
      <c r="I39" s="124"/>
      <c r="J39" s="96"/>
      <c r="K39" s="95"/>
      <c r="L39" s="125"/>
      <c r="M39" s="124"/>
      <c r="N39" s="96"/>
      <c r="O39" s="126"/>
      <c r="P39" s="126"/>
      <c r="Q39" s="126"/>
      <c r="R39" s="126"/>
      <c r="S39" s="126"/>
      <c r="T39" s="126"/>
      <c r="U39" s="126"/>
      <c r="V39" s="126"/>
      <c r="X39" s="80"/>
    </row>
    <row r="40" spans="1:26" ht="42" customHeight="1">
      <c r="B40" s="214" t="s">
        <v>29</v>
      </c>
      <c r="C40" s="215"/>
      <c r="D40" s="216"/>
      <c r="E40" s="72" t="s">
        <v>126</v>
      </c>
      <c r="F40" s="72" t="s">
        <v>130</v>
      </c>
      <c r="G40" s="217" t="s">
        <v>87</v>
      </c>
      <c r="H40" s="218"/>
      <c r="I40" s="218"/>
      <c r="J40" s="219"/>
      <c r="K40" s="217" t="s">
        <v>236</v>
      </c>
      <c r="L40" s="218"/>
      <c r="M40" s="218"/>
      <c r="N40" s="219"/>
      <c r="O40" s="220" t="s">
        <v>237</v>
      </c>
      <c r="P40" s="221"/>
      <c r="Q40" s="221"/>
      <c r="R40" s="222"/>
      <c r="S40" s="220" t="s">
        <v>238</v>
      </c>
      <c r="T40" s="221"/>
      <c r="U40" s="221"/>
      <c r="V40" s="222"/>
      <c r="W40" s="162" t="s">
        <v>282</v>
      </c>
      <c r="X40" s="80"/>
    </row>
    <row r="41" spans="1:26" s="80" customFormat="1" ht="17.100000000000001" customHeight="1">
      <c r="A41" s="107"/>
      <c r="B41" s="108" t="s">
        <v>30</v>
      </c>
      <c r="C41" s="109"/>
      <c r="D41" s="110" t="s">
        <v>81</v>
      </c>
      <c r="E41" s="78"/>
      <c r="F41" s="79"/>
      <c r="G41" s="251"/>
      <c r="H41" s="252"/>
      <c r="I41" s="252"/>
      <c r="J41" s="253"/>
      <c r="K41" s="251"/>
      <c r="L41" s="254"/>
      <c r="M41" s="254"/>
      <c r="N41" s="253"/>
      <c r="O41" s="227"/>
      <c r="P41" s="255"/>
      <c r="Q41" s="255"/>
      <c r="R41" s="229"/>
      <c r="S41" s="227"/>
      <c r="T41" s="255"/>
      <c r="U41" s="255"/>
      <c r="V41" s="229"/>
      <c r="W41" s="163"/>
      <c r="Y41" s="80" t="str">
        <f>IF(ISBLANK(K41),"Blank",IF(K41&lt;&gt;"PR",IF(K41&lt;&gt;"NA","nPR","OK"),"OK"))</f>
        <v>Blank</v>
      </c>
      <c r="Z41" s="80" t="str">
        <f>IF(ISBLANK(S41),"Blank",IF(S41&lt;&gt;"PR",IF(S41&lt;&gt;"NA","nPR","OK"),"OK"))</f>
        <v>Blank</v>
      </c>
    </row>
    <row r="42" spans="1:26" s="80" customFormat="1" ht="17.100000000000001" customHeight="1">
      <c r="A42" s="107"/>
      <c r="B42" s="112" t="s">
        <v>211</v>
      </c>
      <c r="C42" s="113"/>
      <c r="D42" s="114" t="s">
        <v>241</v>
      </c>
      <c r="E42" s="256"/>
      <c r="F42" s="259"/>
      <c r="G42" s="129"/>
      <c r="H42" s="130"/>
      <c r="I42" s="130"/>
      <c r="J42" s="131"/>
      <c r="K42" s="129"/>
      <c r="L42" s="132"/>
      <c r="M42" s="132"/>
      <c r="N42" s="131"/>
      <c r="O42" s="129"/>
      <c r="P42" s="132"/>
      <c r="Q42" s="132"/>
      <c r="R42" s="131"/>
      <c r="S42" s="129"/>
      <c r="T42" s="132"/>
      <c r="U42" s="132"/>
      <c r="V42" s="131"/>
      <c r="W42" s="164"/>
    </row>
    <row r="43" spans="1:26" s="80" customFormat="1" ht="17.100000000000001" customHeight="1">
      <c r="A43" s="107"/>
      <c r="B43" s="112" t="s">
        <v>212</v>
      </c>
      <c r="C43" s="113"/>
      <c r="D43" s="114" t="s">
        <v>242</v>
      </c>
      <c r="E43" s="257"/>
      <c r="F43" s="260"/>
      <c r="G43" s="133"/>
      <c r="H43" s="130"/>
      <c r="I43" s="130"/>
      <c r="J43" s="131"/>
      <c r="K43" s="129"/>
      <c r="L43" s="132"/>
      <c r="M43" s="132"/>
      <c r="N43" s="131"/>
      <c r="O43" s="129"/>
      <c r="P43" s="132"/>
      <c r="Q43" s="132"/>
      <c r="R43" s="131"/>
      <c r="S43" s="129"/>
      <c r="T43" s="132"/>
      <c r="U43" s="132"/>
      <c r="V43" s="131"/>
      <c r="W43" s="164"/>
    </row>
    <row r="44" spans="1:26" s="80" customFormat="1" ht="17.100000000000001" customHeight="1">
      <c r="A44" s="107"/>
      <c r="B44" s="112" t="s">
        <v>213</v>
      </c>
      <c r="C44" s="113"/>
      <c r="D44" s="114" t="s">
        <v>243</v>
      </c>
      <c r="E44" s="257"/>
      <c r="F44" s="260"/>
      <c r="G44" s="133"/>
      <c r="H44" s="130"/>
      <c r="I44" s="130"/>
      <c r="J44" s="131"/>
      <c r="K44" s="129"/>
      <c r="L44" s="132"/>
      <c r="M44" s="132"/>
      <c r="N44" s="131"/>
      <c r="O44" s="129"/>
      <c r="P44" s="132"/>
      <c r="Q44" s="132"/>
      <c r="R44" s="131"/>
      <c r="S44" s="129"/>
      <c r="T44" s="132"/>
      <c r="U44" s="132"/>
      <c r="V44" s="131"/>
      <c r="W44" s="164"/>
    </row>
    <row r="45" spans="1:26" s="80" customFormat="1" ht="17.100000000000001" customHeight="1">
      <c r="A45" s="107"/>
      <c r="B45" s="82" t="s">
        <v>214</v>
      </c>
      <c r="C45" s="83"/>
      <c r="D45" s="84" t="s">
        <v>246</v>
      </c>
      <c r="E45" s="258"/>
      <c r="F45" s="261"/>
      <c r="G45" s="133"/>
      <c r="H45" s="130"/>
      <c r="I45" s="130"/>
      <c r="J45" s="131"/>
      <c r="K45" s="129"/>
      <c r="L45" s="132"/>
      <c r="M45" s="132"/>
      <c r="N45" s="131"/>
      <c r="O45" s="129"/>
      <c r="P45" s="132"/>
      <c r="Q45" s="132"/>
      <c r="R45" s="131"/>
      <c r="S45" s="129"/>
      <c r="T45" s="132"/>
      <c r="U45" s="132"/>
      <c r="V45" s="131"/>
      <c r="W45" s="164"/>
    </row>
    <row r="46" spans="1:26" s="80" customFormat="1" ht="17.100000000000001" customHeight="1">
      <c r="A46" s="107"/>
      <c r="B46" s="82" t="s">
        <v>217</v>
      </c>
      <c r="C46" s="83"/>
      <c r="D46" s="84" t="s">
        <v>218</v>
      </c>
      <c r="E46" s="256"/>
      <c r="F46" s="259"/>
      <c r="G46" s="133"/>
      <c r="H46" s="130"/>
      <c r="I46" s="130"/>
      <c r="J46" s="131"/>
      <c r="K46" s="129"/>
      <c r="L46" s="132"/>
      <c r="M46" s="132"/>
      <c r="N46" s="131"/>
      <c r="O46" s="129"/>
      <c r="P46" s="132"/>
      <c r="Q46" s="132"/>
      <c r="R46" s="131"/>
      <c r="S46" s="129"/>
      <c r="T46" s="132"/>
      <c r="U46" s="132"/>
      <c r="V46" s="131"/>
      <c r="W46" s="164"/>
    </row>
    <row r="47" spans="1:26" s="80" customFormat="1" ht="17.100000000000001" customHeight="1">
      <c r="A47" s="107"/>
      <c r="B47" s="82" t="s">
        <v>219</v>
      </c>
      <c r="C47" s="83"/>
      <c r="D47" s="84" t="s">
        <v>220</v>
      </c>
      <c r="E47" s="257"/>
      <c r="F47" s="260"/>
      <c r="G47" s="133"/>
      <c r="H47" s="130"/>
      <c r="I47" s="130"/>
      <c r="J47" s="131"/>
      <c r="K47" s="129"/>
      <c r="L47" s="132"/>
      <c r="M47" s="132"/>
      <c r="N47" s="131"/>
      <c r="O47" s="129"/>
      <c r="P47" s="132"/>
      <c r="Q47" s="132"/>
      <c r="R47" s="131"/>
      <c r="S47" s="129"/>
      <c r="T47" s="132"/>
      <c r="U47" s="132"/>
      <c r="V47" s="131"/>
      <c r="W47" s="164"/>
    </row>
    <row r="48" spans="1:26" s="80" customFormat="1" ht="17.100000000000001" customHeight="1">
      <c r="A48" s="107"/>
      <c r="B48" s="82" t="s">
        <v>221</v>
      </c>
      <c r="C48" s="83"/>
      <c r="D48" s="84" t="s">
        <v>222</v>
      </c>
      <c r="E48" s="257"/>
      <c r="F48" s="260"/>
      <c r="G48" s="134"/>
      <c r="H48" s="135"/>
      <c r="I48" s="135"/>
      <c r="J48" s="136"/>
      <c r="K48" s="134"/>
      <c r="L48" s="137"/>
      <c r="M48" s="137"/>
      <c r="N48" s="131"/>
      <c r="O48" s="134"/>
      <c r="P48" s="138"/>
      <c r="Q48" s="138"/>
      <c r="R48" s="136"/>
      <c r="S48" s="134"/>
      <c r="T48" s="138"/>
      <c r="U48" s="138"/>
      <c r="V48" s="136"/>
      <c r="W48" s="164"/>
    </row>
    <row r="49" spans="1:24" s="80" customFormat="1" ht="17.100000000000001" customHeight="1">
      <c r="A49" s="107"/>
      <c r="B49" s="82" t="s">
        <v>223</v>
      </c>
      <c r="C49" s="83"/>
      <c r="D49" s="84" t="s">
        <v>224</v>
      </c>
      <c r="E49" s="258"/>
      <c r="F49" s="261"/>
      <c r="G49" s="146"/>
      <c r="H49" s="147"/>
      <c r="I49" s="147"/>
      <c r="J49" s="148"/>
      <c r="K49" s="146"/>
      <c r="L49" s="137"/>
      <c r="M49" s="137"/>
      <c r="N49" s="131"/>
      <c r="O49" s="146"/>
      <c r="P49" s="137"/>
      <c r="Q49" s="137"/>
      <c r="R49" s="131"/>
      <c r="S49" s="146"/>
      <c r="T49" s="138"/>
      <c r="U49" s="138"/>
      <c r="V49" s="148"/>
      <c r="W49" s="164"/>
    </row>
    <row r="50" spans="1:24" s="80" customFormat="1" ht="17.100000000000001" customHeight="1">
      <c r="A50" s="107"/>
      <c r="B50" s="82" t="s">
        <v>31</v>
      </c>
      <c r="C50" s="83"/>
      <c r="D50" s="84" t="s">
        <v>179</v>
      </c>
      <c r="E50" s="87"/>
      <c r="F50" s="8"/>
      <c r="G50" s="134"/>
      <c r="H50" s="135"/>
      <c r="I50" s="135"/>
      <c r="J50" s="136"/>
      <c r="K50" s="134"/>
      <c r="L50" s="139"/>
      <c r="M50" s="139"/>
      <c r="N50" s="131"/>
      <c r="O50" s="134"/>
      <c r="P50" s="139"/>
      <c r="Q50" s="139"/>
      <c r="R50" s="131"/>
      <c r="S50" s="134"/>
      <c r="T50" s="138"/>
      <c r="U50" s="138"/>
      <c r="V50" s="136"/>
      <c r="W50" s="164"/>
    </row>
    <row r="51" spans="1:24" s="80" customFormat="1" ht="17.100000000000001" customHeight="1">
      <c r="A51" s="107"/>
      <c r="B51" s="82" t="s">
        <v>32</v>
      </c>
      <c r="C51" s="83"/>
      <c r="D51" s="84" t="s">
        <v>116</v>
      </c>
      <c r="E51" s="87"/>
      <c r="F51" s="8"/>
      <c r="G51" s="134"/>
      <c r="H51" s="135"/>
      <c r="I51" s="135"/>
      <c r="J51" s="136"/>
      <c r="K51" s="134"/>
      <c r="L51" s="139"/>
      <c r="M51" s="139"/>
      <c r="N51" s="131"/>
      <c r="O51" s="134"/>
      <c r="P51" s="139"/>
      <c r="Q51" s="139"/>
      <c r="R51" s="131"/>
      <c r="S51" s="134"/>
      <c r="T51" s="139"/>
      <c r="U51" s="139"/>
      <c r="V51" s="131"/>
      <c r="W51" s="164"/>
    </row>
    <row r="52" spans="1:24" s="80" customFormat="1" ht="17.100000000000001" customHeight="1">
      <c r="A52" s="107"/>
      <c r="B52" s="82" t="s">
        <v>33</v>
      </c>
      <c r="C52" s="83"/>
      <c r="D52" s="84" t="s">
        <v>80</v>
      </c>
      <c r="E52" s="87"/>
      <c r="F52" s="8"/>
      <c r="G52" s="134"/>
      <c r="H52" s="135"/>
      <c r="I52" s="135"/>
      <c r="J52" s="136"/>
      <c r="K52" s="134"/>
      <c r="L52" s="139"/>
      <c r="M52" s="139"/>
      <c r="N52" s="131"/>
      <c r="O52" s="134"/>
      <c r="P52" s="139"/>
      <c r="Q52" s="139"/>
      <c r="R52" s="131"/>
      <c r="S52" s="134"/>
      <c r="T52" s="139"/>
      <c r="U52" s="139"/>
      <c r="V52" s="131"/>
      <c r="W52" s="164"/>
    </row>
    <row r="53" spans="1:24" s="80" customFormat="1" ht="17.100000000000001" customHeight="1">
      <c r="A53" s="107"/>
      <c r="B53" s="82" t="s">
        <v>34</v>
      </c>
      <c r="C53" s="83"/>
      <c r="D53" s="84" t="s">
        <v>215</v>
      </c>
      <c r="E53" s="87"/>
      <c r="F53" s="8"/>
      <c r="G53" s="134"/>
      <c r="H53" s="135"/>
      <c r="I53" s="135"/>
      <c r="J53" s="136"/>
      <c r="K53" s="134"/>
      <c r="L53" s="139"/>
      <c r="M53" s="139"/>
      <c r="N53" s="131"/>
      <c r="O53" s="134"/>
      <c r="P53" s="139"/>
      <c r="Q53" s="139"/>
      <c r="R53" s="131"/>
      <c r="S53" s="134"/>
      <c r="T53" s="139"/>
      <c r="U53" s="139"/>
      <c r="V53" s="131"/>
      <c r="W53" s="164"/>
    </row>
    <row r="54" spans="1:24" s="80" customFormat="1" ht="17.100000000000001" customHeight="1">
      <c r="A54" s="107"/>
      <c r="B54" s="82" t="s">
        <v>79</v>
      </c>
      <c r="C54" s="83"/>
      <c r="D54" s="84" t="s">
        <v>78</v>
      </c>
      <c r="E54" s="87"/>
      <c r="F54" s="8"/>
      <c r="G54" s="134"/>
      <c r="H54" s="135"/>
      <c r="I54" s="135"/>
      <c r="J54" s="136"/>
      <c r="K54" s="134"/>
      <c r="L54" s="139"/>
      <c r="M54" s="139"/>
      <c r="N54" s="131"/>
      <c r="O54" s="134"/>
      <c r="P54" s="139"/>
      <c r="Q54" s="139"/>
      <c r="R54" s="131"/>
      <c r="S54" s="134"/>
      <c r="T54" s="139"/>
      <c r="U54" s="139"/>
      <c r="V54" s="131"/>
      <c r="W54" s="164"/>
      <c r="X54" s="70"/>
    </row>
    <row r="55" spans="1:24" s="80" customFormat="1" ht="17.100000000000001" customHeight="1">
      <c r="A55" s="107"/>
      <c r="B55" s="82" t="s">
        <v>180</v>
      </c>
      <c r="C55" s="83"/>
      <c r="D55" s="84" t="s">
        <v>182</v>
      </c>
      <c r="E55" s="87"/>
      <c r="F55" s="8"/>
      <c r="G55" s="134"/>
      <c r="H55" s="135"/>
      <c r="I55" s="135"/>
      <c r="J55" s="136"/>
      <c r="K55" s="134"/>
      <c r="L55" s="139"/>
      <c r="M55" s="139"/>
      <c r="N55" s="131"/>
      <c r="O55" s="134"/>
      <c r="P55" s="139"/>
      <c r="Q55" s="139"/>
      <c r="R55" s="131"/>
      <c r="S55" s="134"/>
      <c r="T55" s="139"/>
      <c r="U55" s="139"/>
      <c r="V55" s="131"/>
      <c r="W55" s="164"/>
      <c r="X55" s="70"/>
    </row>
    <row r="56" spans="1:24" s="80" customFormat="1" ht="17.100000000000001" customHeight="1">
      <c r="A56" s="107"/>
      <c r="B56" s="82" t="s">
        <v>181</v>
      </c>
      <c r="C56" s="83"/>
      <c r="D56" s="84" t="s">
        <v>183</v>
      </c>
      <c r="E56" s="87"/>
      <c r="F56" s="8"/>
      <c r="G56" s="134"/>
      <c r="H56" s="135"/>
      <c r="I56" s="135"/>
      <c r="J56" s="136"/>
      <c r="K56" s="134"/>
      <c r="L56" s="139"/>
      <c r="M56" s="139"/>
      <c r="N56" s="131"/>
      <c r="O56" s="134"/>
      <c r="P56" s="139"/>
      <c r="Q56" s="139"/>
      <c r="R56" s="131"/>
      <c r="S56" s="134"/>
      <c r="T56" s="139"/>
      <c r="U56" s="139"/>
      <c r="V56" s="131"/>
      <c r="W56" s="164"/>
      <c r="X56" s="70"/>
    </row>
    <row r="57" spans="1:24" s="80" customFormat="1" ht="17.100000000000001" customHeight="1">
      <c r="A57" s="107"/>
      <c r="B57" s="82" t="s">
        <v>184</v>
      </c>
      <c r="C57" s="83"/>
      <c r="D57" s="84" t="s">
        <v>185</v>
      </c>
      <c r="E57" s="87"/>
      <c r="F57" s="8"/>
      <c r="G57" s="134"/>
      <c r="H57" s="135"/>
      <c r="I57" s="135"/>
      <c r="J57" s="136"/>
      <c r="K57" s="134"/>
      <c r="L57" s="139"/>
      <c r="M57" s="139"/>
      <c r="N57" s="131"/>
      <c r="O57" s="134"/>
      <c r="P57" s="139"/>
      <c r="Q57" s="139"/>
      <c r="R57" s="131"/>
      <c r="S57" s="134"/>
      <c r="T57" s="139"/>
      <c r="U57" s="139"/>
      <c r="V57" s="131"/>
      <c r="W57" s="164"/>
    </row>
    <row r="58" spans="1:24" s="80" customFormat="1" ht="17.100000000000001" customHeight="1">
      <c r="A58" s="107"/>
      <c r="B58" s="82" t="s">
        <v>186</v>
      </c>
      <c r="C58" s="83"/>
      <c r="D58" s="84" t="s">
        <v>187</v>
      </c>
      <c r="E58" s="87"/>
      <c r="F58" s="8"/>
      <c r="G58" s="134"/>
      <c r="H58" s="135"/>
      <c r="I58" s="135"/>
      <c r="J58" s="136"/>
      <c r="K58" s="134"/>
      <c r="L58" s="139"/>
      <c r="M58" s="139"/>
      <c r="N58" s="131"/>
      <c r="O58" s="134"/>
      <c r="P58" s="139"/>
      <c r="Q58" s="139"/>
      <c r="R58" s="131"/>
      <c r="S58" s="134"/>
      <c r="T58" s="139"/>
      <c r="U58" s="139"/>
      <c r="V58" s="131"/>
      <c r="W58" s="164"/>
    </row>
    <row r="59" spans="1:24" s="80" customFormat="1" ht="17.100000000000001" customHeight="1">
      <c r="A59" s="107"/>
      <c r="B59" s="82" t="s">
        <v>35</v>
      </c>
      <c r="C59" s="83"/>
      <c r="D59" s="84" t="s">
        <v>188</v>
      </c>
      <c r="E59" s="87"/>
      <c r="F59" s="8"/>
      <c r="G59" s="134"/>
      <c r="H59" s="135"/>
      <c r="I59" s="135"/>
      <c r="J59" s="136"/>
      <c r="K59" s="134"/>
      <c r="L59" s="139"/>
      <c r="M59" s="139"/>
      <c r="N59" s="131"/>
      <c r="O59" s="134"/>
      <c r="P59" s="139"/>
      <c r="Q59" s="139"/>
      <c r="R59" s="131"/>
      <c r="S59" s="134"/>
      <c r="T59" s="139"/>
      <c r="U59" s="139"/>
      <c r="V59" s="131"/>
      <c r="W59" s="164"/>
    </row>
    <row r="60" spans="1:24" s="80" customFormat="1" ht="17.100000000000001" customHeight="1">
      <c r="A60" s="107"/>
      <c r="B60" s="82" t="s">
        <v>35</v>
      </c>
      <c r="C60" s="83" t="s">
        <v>92</v>
      </c>
      <c r="D60" s="84" t="s">
        <v>188</v>
      </c>
      <c r="E60" s="87"/>
      <c r="F60" s="8"/>
      <c r="G60" s="237" t="s">
        <v>92</v>
      </c>
      <c r="H60" s="237"/>
      <c r="I60" s="237"/>
      <c r="J60" s="237"/>
      <c r="K60" s="231"/>
      <c r="L60" s="232"/>
      <c r="M60" s="232"/>
      <c r="N60" s="233"/>
      <c r="O60" s="237" t="s">
        <v>92</v>
      </c>
      <c r="P60" s="237"/>
      <c r="Q60" s="237"/>
      <c r="R60" s="237"/>
      <c r="S60" s="231"/>
      <c r="T60" s="232"/>
      <c r="U60" s="232"/>
      <c r="V60" s="233"/>
      <c r="W60" s="164"/>
    </row>
    <row r="61" spans="1:24" s="80" customFormat="1" ht="17.100000000000001" customHeight="1">
      <c r="A61" s="107"/>
      <c r="B61" s="82" t="s">
        <v>36</v>
      </c>
      <c r="C61" s="83"/>
      <c r="D61" s="84" t="s">
        <v>189</v>
      </c>
      <c r="E61" s="87"/>
      <c r="F61" s="8"/>
      <c r="G61" s="134"/>
      <c r="H61" s="135"/>
      <c r="I61" s="135"/>
      <c r="J61" s="136"/>
      <c r="K61" s="134"/>
      <c r="L61" s="139"/>
      <c r="M61" s="139"/>
      <c r="N61" s="131"/>
      <c r="O61" s="134"/>
      <c r="P61" s="139"/>
      <c r="Q61" s="139"/>
      <c r="R61" s="131"/>
      <c r="S61" s="134"/>
      <c r="T61" s="138"/>
      <c r="U61" s="138"/>
      <c r="V61" s="136"/>
      <c r="W61" s="164"/>
    </row>
    <row r="62" spans="1:24" s="80" customFormat="1" ht="17.100000000000001" customHeight="1">
      <c r="A62" s="107"/>
      <c r="B62" s="112" t="s">
        <v>37</v>
      </c>
      <c r="C62" s="113"/>
      <c r="D62" s="114" t="s">
        <v>190</v>
      </c>
      <c r="E62" s="87"/>
      <c r="F62" s="8"/>
      <c r="G62" s="134"/>
      <c r="H62" s="135"/>
      <c r="I62" s="135"/>
      <c r="J62" s="136"/>
      <c r="K62" s="134"/>
      <c r="L62" s="139"/>
      <c r="M62" s="139"/>
      <c r="N62" s="131"/>
      <c r="O62" s="134"/>
      <c r="P62" s="139"/>
      <c r="Q62" s="139"/>
      <c r="R62" s="131"/>
      <c r="S62" s="134"/>
      <c r="T62" s="139"/>
      <c r="U62" s="139"/>
      <c r="V62" s="131"/>
      <c r="W62" s="164"/>
    </row>
    <row r="63" spans="1:24" s="80" customFormat="1" ht="17.100000000000001" customHeight="1">
      <c r="A63" s="107"/>
      <c r="B63" s="112" t="s">
        <v>38</v>
      </c>
      <c r="C63" s="113"/>
      <c r="D63" s="114" t="s">
        <v>191</v>
      </c>
      <c r="E63" s="87"/>
      <c r="F63" s="8"/>
      <c r="G63" s="134"/>
      <c r="H63" s="135"/>
      <c r="I63" s="135"/>
      <c r="J63" s="136"/>
      <c r="K63" s="134"/>
      <c r="L63" s="139"/>
      <c r="M63" s="139"/>
      <c r="N63" s="131"/>
      <c r="O63" s="134"/>
      <c r="P63" s="139"/>
      <c r="Q63" s="139"/>
      <c r="R63" s="131"/>
      <c r="S63" s="134"/>
      <c r="T63" s="139"/>
      <c r="U63" s="139"/>
      <c r="V63" s="131"/>
      <c r="W63" s="164"/>
    </row>
    <row r="64" spans="1:24" s="80" customFormat="1" ht="17.100000000000001" customHeight="1">
      <c r="A64" s="107"/>
      <c r="B64" s="112" t="s">
        <v>39</v>
      </c>
      <c r="C64" s="113" t="s">
        <v>92</v>
      </c>
      <c r="D64" s="114" t="s">
        <v>192</v>
      </c>
      <c r="E64" s="87"/>
      <c r="F64" s="8"/>
      <c r="G64" s="237" t="s">
        <v>92</v>
      </c>
      <c r="H64" s="237"/>
      <c r="I64" s="237"/>
      <c r="J64" s="237"/>
      <c r="K64" s="262"/>
      <c r="L64" s="263"/>
      <c r="M64" s="263"/>
      <c r="N64" s="264"/>
      <c r="O64" s="237" t="s">
        <v>92</v>
      </c>
      <c r="P64" s="237"/>
      <c r="Q64" s="237"/>
      <c r="R64" s="237"/>
      <c r="S64" s="262"/>
      <c r="T64" s="263"/>
      <c r="U64" s="263"/>
      <c r="V64" s="264"/>
      <c r="W64" s="164"/>
    </row>
    <row r="65" spans="1:26" s="80" customFormat="1" ht="27.75" customHeight="1">
      <c r="A65" s="107"/>
      <c r="B65" s="119"/>
      <c r="C65" s="91"/>
      <c r="D65" s="140"/>
      <c r="E65" s="119"/>
      <c r="F65" s="121"/>
      <c r="G65" s="238" t="s">
        <v>127</v>
      </c>
      <c r="H65" s="239"/>
      <c r="I65" s="240"/>
      <c r="J65" s="93" t="e">
        <f>SUM(G42:G59,G61:G63)*'detail(EB1.2)'!J47+SUM(H42:H59,H61:H63)*'detail(EB1.2)'!J48+SUM(I42:I59,I61:I63)*'detail(EB1.2)'!J49+SUM(J42:J59,J61:J63)*'detail(EB1.2)'!J50</f>
        <v>#VALUE!</v>
      </c>
      <c r="K65" s="238" t="s">
        <v>240</v>
      </c>
      <c r="L65" s="239"/>
      <c r="M65" s="240"/>
      <c r="N65" s="93" t="e">
        <f>SUM(K42:K59,K61:K63)*'detail(EB1.2)'!J47+SUM(L42:L59,L61:L63)*'detail(EB1.2)'!J48+SUM(M42:M59,M61:M63)*'detail(EB1.2)'!J49+SUM(N42:N59,N61:N63)*'detail(EB1.2)'!J50</f>
        <v>#VALUE!</v>
      </c>
      <c r="O65" s="238" t="s">
        <v>127</v>
      </c>
      <c r="P65" s="239"/>
      <c r="Q65" s="240"/>
      <c r="R65" s="93" t="e">
        <f>SUM(O42:O59,O61:O63)*'detail(EB1.2)'!J47+SUM(P42:P59,P61:P63)*'detail(EB1.2)'!J48+SUM(Q42:Q59,Q61:Q63)*'detail(EB1.2)'!J49+SUM(R42:R59,R61:R63)*'detail(EB1.2)'!J50</f>
        <v>#VALUE!</v>
      </c>
      <c r="S65" s="241" t="s">
        <v>240</v>
      </c>
      <c r="T65" s="241"/>
      <c r="U65" s="241"/>
      <c r="V65" s="93" t="e">
        <f>SUM(S42:S59,S61:S63)*'detail(EB1.2)'!J47+SUM(T42:T59,T61:T63)*'detail(EB1.2)'!J48+SUM(U42:U59,U61:U63)*'detail(EB1.2)'!J49+SUM(V42:V59,V61:V63)*'detail(EB1.2)'!J50</f>
        <v>#VALUE!</v>
      </c>
      <c r="W65" s="165"/>
      <c r="Y65" s="70"/>
      <c r="Z65" s="70"/>
    </row>
    <row r="66" spans="1:26" ht="17.100000000000001" customHeight="1">
      <c r="B66" s="126"/>
      <c r="C66" s="127"/>
      <c r="D66" s="128"/>
      <c r="E66" s="126"/>
      <c r="F66" s="126"/>
      <c r="G66" s="95"/>
      <c r="H66" s="125"/>
      <c r="I66" s="125"/>
      <c r="J66" s="96"/>
      <c r="K66" s="95"/>
      <c r="L66" s="125"/>
      <c r="M66" s="124"/>
      <c r="N66" s="96"/>
      <c r="O66" s="126"/>
      <c r="P66" s="126"/>
      <c r="Q66" s="126"/>
      <c r="R66" s="126"/>
      <c r="S66" s="126"/>
      <c r="T66" s="126"/>
      <c r="U66" s="126"/>
      <c r="V66" s="126"/>
      <c r="W66" s="166"/>
      <c r="X66" s="80"/>
    </row>
    <row r="67" spans="1:26" ht="17.100000000000001" customHeight="1">
      <c r="B67" s="126"/>
      <c r="C67" s="127"/>
      <c r="D67" s="128"/>
      <c r="E67" s="126"/>
      <c r="F67" s="126"/>
      <c r="G67" s="95"/>
      <c r="H67" s="125"/>
      <c r="I67" s="125"/>
      <c r="J67" s="96"/>
      <c r="K67" s="95"/>
      <c r="L67" s="125"/>
      <c r="M67" s="124"/>
      <c r="N67" s="96"/>
      <c r="O67" s="126"/>
      <c r="P67" s="126"/>
      <c r="Q67" s="126"/>
      <c r="R67" s="126"/>
      <c r="S67" s="126"/>
      <c r="T67" s="126"/>
      <c r="U67" s="126"/>
      <c r="V67" s="126"/>
      <c r="X67" s="80"/>
    </row>
    <row r="68" spans="1:26" ht="42" customHeight="1">
      <c r="A68" s="122"/>
      <c r="B68" s="214" t="s">
        <v>40</v>
      </c>
      <c r="C68" s="215"/>
      <c r="D68" s="216"/>
      <c r="E68" s="72" t="s">
        <v>126</v>
      </c>
      <c r="F68" s="72" t="s">
        <v>130</v>
      </c>
      <c r="G68" s="217" t="s">
        <v>87</v>
      </c>
      <c r="H68" s="218"/>
      <c r="I68" s="218"/>
      <c r="J68" s="218"/>
      <c r="K68" s="217" t="s">
        <v>236</v>
      </c>
      <c r="L68" s="218"/>
      <c r="M68" s="218"/>
      <c r="N68" s="219"/>
      <c r="O68" s="220" t="s">
        <v>237</v>
      </c>
      <c r="P68" s="221"/>
      <c r="Q68" s="221"/>
      <c r="R68" s="222"/>
      <c r="S68" s="220" t="s">
        <v>238</v>
      </c>
      <c r="T68" s="221"/>
      <c r="U68" s="221"/>
      <c r="V68" s="222"/>
      <c r="W68" s="162" t="s">
        <v>282</v>
      </c>
      <c r="X68" s="80"/>
      <c r="Y68" s="80"/>
      <c r="Z68" s="80"/>
    </row>
    <row r="69" spans="1:26" s="80" customFormat="1" ht="17.100000000000001" customHeight="1">
      <c r="A69" s="107"/>
      <c r="B69" s="108" t="s">
        <v>41</v>
      </c>
      <c r="C69" s="109"/>
      <c r="D69" s="110" t="s">
        <v>82</v>
      </c>
      <c r="E69" s="78"/>
      <c r="F69" s="79"/>
      <c r="G69" s="223"/>
      <c r="H69" s="223"/>
      <c r="I69" s="223"/>
      <c r="J69" s="223"/>
      <c r="K69" s="223"/>
      <c r="L69" s="223"/>
      <c r="M69" s="223"/>
      <c r="N69" s="223"/>
      <c r="O69" s="227"/>
      <c r="P69" s="228"/>
      <c r="Q69" s="228"/>
      <c r="R69" s="229"/>
      <c r="S69" s="227"/>
      <c r="T69" s="228"/>
      <c r="U69" s="228"/>
      <c r="V69" s="229"/>
      <c r="W69" s="163"/>
      <c r="Y69" s="80" t="str">
        <f t="shared" ref="Y69:Y70" si="2">IF(ISBLANK(K69),"Blank",IF(K69&lt;&gt;"PR",IF(K69&lt;&gt;"NA","nPR","OK"),"OK"))</f>
        <v>Blank</v>
      </c>
      <c r="Z69" s="80" t="str">
        <f t="shared" ref="Z69:Z70" si="3">IF(ISBLANK(S69),"Blank",IF(S69&lt;&gt;"PR",IF(S69&lt;&gt;"NA","nPR","OK"),"OK"))</f>
        <v>Blank</v>
      </c>
    </row>
    <row r="70" spans="1:26" s="80" customFormat="1" ht="17.100000000000001" customHeight="1">
      <c r="A70" s="116"/>
      <c r="B70" s="112" t="s">
        <v>42</v>
      </c>
      <c r="C70" s="113"/>
      <c r="D70" s="114" t="s">
        <v>83</v>
      </c>
      <c r="E70" s="87"/>
      <c r="F70" s="8"/>
      <c r="G70" s="230"/>
      <c r="H70" s="230"/>
      <c r="I70" s="230"/>
      <c r="J70" s="230"/>
      <c r="K70" s="230"/>
      <c r="L70" s="230"/>
      <c r="M70" s="230"/>
      <c r="N70" s="230"/>
      <c r="O70" s="234"/>
      <c r="P70" s="235"/>
      <c r="Q70" s="235"/>
      <c r="R70" s="236"/>
      <c r="S70" s="234"/>
      <c r="T70" s="235"/>
      <c r="U70" s="235"/>
      <c r="V70" s="236"/>
      <c r="W70" s="164"/>
      <c r="Y70" s="80" t="str">
        <f t="shared" si="2"/>
        <v>Blank</v>
      </c>
      <c r="Z70" s="80" t="str">
        <f t="shared" si="3"/>
        <v>Blank</v>
      </c>
    </row>
    <row r="71" spans="1:26" s="80" customFormat="1" ht="17.100000000000001" customHeight="1">
      <c r="A71" s="107"/>
      <c r="B71" s="112" t="s">
        <v>173</v>
      </c>
      <c r="C71" s="113"/>
      <c r="D71" s="114" t="s">
        <v>174</v>
      </c>
      <c r="E71" s="87"/>
      <c r="F71" s="8"/>
      <c r="G71" s="230"/>
      <c r="H71" s="230"/>
      <c r="I71" s="230"/>
      <c r="J71" s="230"/>
      <c r="K71" s="230"/>
      <c r="L71" s="230"/>
      <c r="M71" s="230"/>
      <c r="N71" s="230"/>
      <c r="O71" s="234"/>
      <c r="P71" s="235"/>
      <c r="Q71" s="235"/>
      <c r="R71" s="236"/>
      <c r="S71" s="234"/>
      <c r="T71" s="235"/>
      <c r="U71" s="235"/>
      <c r="V71" s="236"/>
      <c r="W71" s="164"/>
      <c r="Y71" s="80" t="str">
        <f t="shared" ref="Y71" si="4">IF(ISBLANK(K71),"Blank",IF(K71&lt;&gt;"PR",IF(K71&lt;&gt;"NA","nPR","OK"),"OK"))</f>
        <v>Blank</v>
      </c>
      <c r="Z71" s="80" t="str">
        <f t="shared" ref="Z71" si="5">IF(ISBLANK(S71),"Blank",IF(S71&lt;&gt;"PR",IF(S71&lt;&gt;"NA","nPR","OK"),"OK"))</f>
        <v>Blank</v>
      </c>
    </row>
    <row r="72" spans="1:26" s="80" customFormat="1" ht="17.100000000000001" customHeight="1">
      <c r="A72" s="107"/>
      <c r="B72" s="112" t="s">
        <v>43</v>
      </c>
      <c r="C72" s="113"/>
      <c r="D72" s="114" t="s">
        <v>84</v>
      </c>
      <c r="E72" s="87"/>
      <c r="F72" s="8"/>
      <c r="G72" s="230"/>
      <c r="H72" s="230"/>
      <c r="I72" s="230"/>
      <c r="J72" s="230"/>
      <c r="K72" s="230"/>
      <c r="L72" s="230"/>
      <c r="M72" s="230"/>
      <c r="N72" s="230"/>
      <c r="O72" s="234"/>
      <c r="P72" s="235"/>
      <c r="Q72" s="235"/>
      <c r="R72" s="236"/>
      <c r="S72" s="234"/>
      <c r="T72" s="235"/>
      <c r="U72" s="235"/>
      <c r="V72" s="236"/>
      <c r="W72" s="164"/>
    </row>
    <row r="73" spans="1:26" s="80" customFormat="1" ht="17.100000000000001" customHeight="1">
      <c r="A73" s="107"/>
      <c r="B73" s="112" t="s">
        <v>44</v>
      </c>
      <c r="C73" s="113"/>
      <c r="D73" s="114" t="s">
        <v>85</v>
      </c>
      <c r="E73" s="87"/>
      <c r="F73" s="8"/>
      <c r="G73" s="230"/>
      <c r="H73" s="230"/>
      <c r="I73" s="230"/>
      <c r="J73" s="230"/>
      <c r="K73" s="230"/>
      <c r="L73" s="230"/>
      <c r="M73" s="230"/>
      <c r="N73" s="230"/>
      <c r="O73" s="234"/>
      <c r="P73" s="235"/>
      <c r="Q73" s="235"/>
      <c r="R73" s="236"/>
      <c r="S73" s="234"/>
      <c r="T73" s="235"/>
      <c r="U73" s="235"/>
      <c r="V73" s="236"/>
      <c r="W73" s="164"/>
    </row>
    <row r="74" spans="1:26" s="80" customFormat="1" ht="17.100000000000001" customHeight="1">
      <c r="A74" s="107"/>
      <c r="B74" s="112" t="s">
        <v>45</v>
      </c>
      <c r="C74" s="113"/>
      <c r="D74" s="114" t="s">
        <v>175</v>
      </c>
      <c r="E74" s="87"/>
      <c r="F74" s="8"/>
      <c r="G74" s="230"/>
      <c r="H74" s="230"/>
      <c r="I74" s="230"/>
      <c r="J74" s="230"/>
      <c r="K74" s="230"/>
      <c r="L74" s="230"/>
      <c r="M74" s="230"/>
      <c r="N74" s="230"/>
      <c r="O74" s="234"/>
      <c r="P74" s="235"/>
      <c r="Q74" s="235"/>
      <c r="R74" s="236"/>
      <c r="S74" s="234"/>
      <c r="T74" s="235"/>
      <c r="U74" s="235"/>
      <c r="V74" s="236"/>
      <c r="W74" s="164"/>
    </row>
    <row r="75" spans="1:26" s="80" customFormat="1" ht="17.100000000000001" customHeight="1">
      <c r="A75" s="107"/>
      <c r="B75" s="112" t="s">
        <v>176</v>
      </c>
      <c r="C75" s="113"/>
      <c r="D75" s="114" t="s">
        <v>177</v>
      </c>
      <c r="E75" s="87"/>
      <c r="F75" s="8"/>
      <c r="G75" s="230"/>
      <c r="H75" s="230"/>
      <c r="I75" s="230"/>
      <c r="J75" s="230"/>
      <c r="K75" s="230"/>
      <c r="L75" s="230"/>
      <c r="M75" s="230"/>
      <c r="N75" s="230"/>
      <c r="O75" s="234"/>
      <c r="P75" s="235"/>
      <c r="Q75" s="235"/>
      <c r="R75" s="236"/>
      <c r="S75" s="234"/>
      <c r="T75" s="235"/>
      <c r="U75" s="235"/>
      <c r="V75" s="236"/>
      <c r="W75" s="164"/>
    </row>
    <row r="76" spans="1:26" s="80" customFormat="1" ht="17.100000000000001" customHeight="1">
      <c r="A76" s="107"/>
      <c r="B76" s="112" t="s">
        <v>176</v>
      </c>
      <c r="C76" s="113" t="s">
        <v>92</v>
      </c>
      <c r="D76" s="114" t="s">
        <v>177</v>
      </c>
      <c r="E76" s="87"/>
      <c r="F76" s="8"/>
      <c r="G76" s="237" t="s">
        <v>92</v>
      </c>
      <c r="H76" s="237"/>
      <c r="I76" s="237"/>
      <c r="J76" s="237"/>
      <c r="K76" s="230"/>
      <c r="L76" s="230"/>
      <c r="M76" s="230"/>
      <c r="N76" s="230"/>
      <c r="O76" s="237" t="s">
        <v>92</v>
      </c>
      <c r="P76" s="237"/>
      <c r="Q76" s="237"/>
      <c r="R76" s="237"/>
      <c r="S76" s="234"/>
      <c r="T76" s="235"/>
      <c r="U76" s="235"/>
      <c r="V76" s="236"/>
      <c r="W76" s="164"/>
    </row>
    <row r="77" spans="1:26" s="80" customFormat="1" ht="17.100000000000001" customHeight="1">
      <c r="A77" s="107"/>
      <c r="B77" s="112" t="s">
        <v>46</v>
      </c>
      <c r="C77" s="113" t="s">
        <v>92</v>
      </c>
      <c r="D77" s="114" t="s">
        <v>178</v>
      </c>
      <c r="E77" s="87"/>
      <c r="F77" s="8"/>
      <c r="G77" s="237" t="s">
        <v>92</v>
      </c>
      <c r="H77" s="237"/>
      <c r="I77" s="237"/>
      <c r="J77" s="237"/>
      <c r="K77" s="230"/>
      <c r="L77" s="230"/>
      <c r="M77" s="230"/>
      <c r="N77" s="230"/>
      <c r="O77" s="237" t="s">
        <v>92</v>
      </c>
      <c r="P77" s="237"/>
      <c r="Q77" s="237"/>
      <c r="R77" s="237"/>
      <c r="S77" s="234"/>
      <c r="T77" s="235"/>
      <c r="U77" s="235"/>
      <c r="V77" s="236"/>
      <c r="W77" s="164"/>
    </row>
    <row r="78" spans="1:26" s="80" customFormat="1" ht="17.100000000000001" customHeight="1">
      <c r="A78" s="107"/>
      <c r="B78" s="141" t="s">
        <v>47</v>
      </c>
      <c r="C78" s="142"/>
      <c r="D78" s="143" t="s">
        <v>86</v>
      </c>
      <c r="E78" s="144"/>
      <c r="F78" s="9"/>
      <c r="G78" s="265"/>
      <c r="H78" s="265"/>
      <c r="I78" s="265"/>
      <c r="J78" s="265"/>
      <c r="K78" s="265"/>
      <c r="L78" s="265"/>
      <c r="M78" s="265"/>
      <c r="N78" s="265"/>
      <c r="O78" s="266"/>
      <c r="P78" s="267"/>
      <c r="Q78" s="267"/>
      <c r="R78" s="268"/>
      <c r="S78" s="266"/>
      <c r="T78" s="267"/>
      <c r="U78" s="267"/>
      <c r="V78" s="268"/>
      <c r="W78" s="165"/>
    </row>
    <row r="79" spans="1:26" s="80" customFormat="1" ht="27.75" customHeight="1">
      <c r="A79" s="107"/>
      <c r="B79" s="119"/>
      <c r="C79" s="91"/>
      <c r="D79" s="120"/>
      <c r="E79" s="119"/>
      <c r="F79" s="121"/>
      <c r="G79" s="238" t="s">
        <v>127</v>
      </c>
      <c r="H79" s="239"/>
      <c r="I79" s="240"/>
      <c r="J79" s="93">
        <f>SUM(G72:J75,G78)</f>
        <v>0</v>
      </c>
      <c r="K79" s="238" t="s">
        <v>240</v>
      </c>
      <c r="L79" s="239"/>
      <c r="M79" s="240"/>
      <c r="N79" s="93">
        <f>SUM(K72:N75,K78)</f>
        <v>0</v>
      </c>
      <c r="O79" s="238" t="s">
        <v>127</v>
      </c>
      <c r="P79" s="239"/>
      <c r="Q79" s="240"/>
      <c r="R79" s="93">
        <f>SUM(O72:R75,O78)</f>
        <v>0</v>
      </c>
      <c r="S79" s="241" t="s">
        <v>240</v>
      </c>
      <c r="T79" s="241"/>
      <c r="U79" s="241"/>
      <c r="V79" s="93">
        <f>SUM(S72:V75,S78)</f>
        <v>0</v>
      </c>
      <c r="W79" s="166"/>
      <c r="Y79" s="104"/>
      <c r="Z79" s="104"/>
    </row>
    <row r="80" spans="1:26" s="104" customFormat="1" ht="17.100000000000001" customHeight="1">
      <c r="A80" s="145"/>
      <c r="B80" s="123"/>
      <c r="C80" s="96"/>
      <c r="D80" s="125"/>
      <c r="E80" s="123"/>
      <c r="F80" s="123"/>
      <c r="G80" s="125"/>
      <c r="H80" s="125"/>
      <c r="I80" s="125"/>
      <c r="J80" s="124"/>
      <c r="K80" s="125"/>
      <c r="L80" s="125"/>
      <c r="M80" s="125"/>
      <c r="N80" s="124"/>
      <c r="O80" s="123"/>
      <c r="P80" s="123"/>
      <c r="Q80" s="123"/>
      <c r="R80" s="123"/>
      <c r="S80" s="123"/>
      <c r="T80" s="123"/>
      <c r="U80" s="123"/>
      <c r="V80" s="123"/>
      <c r="W80" s="167"/>
      <c r="X80" s="80"/>
    </row>
    <row r="81" spans="1:26" s="104" customFormat="1" ht="17.100000000000001" customHeight="1">
      <c r="A81" s="145"/>
      <c r="B81" s="123"/>
      <c r="C81" s="96"/>
      <c r="D81" s="125"/>
      <c r="E81" s="123"/>
      <c r="F81" s="123"/>
      <c r="G81" s="125"/>
      <c r="H81" s="125"/>
      <c r="I81" s="125"/>
      <c r="J81" s="124"/>
      <c r="K81" s="125"/>
      <c r="L81" s="125"/>
      <c r="M81" s="125"/>
      <c r="N81" s="124"/>
      <c r="O81" s="123"/>
      <c r="P81" s="123"/>
      <c r="Q81" s="123"/>
      <c r="R81" s="123"/>
      <c r="S81" s="123"/>
      <c r="T81" s="123"/>
      <c r="U81" s="123"/>
      <c r="V81" s="123"/>
      <c r="W81" s="167"/>
      <c r="X81" s="80"/>
      <c r="Y81" s="70"/>
      <c r="Z81" s="70"/>
    </row>
    <row r="82" spans="1:26" ht="42" customHeight="1">
      <c r="B82" s="214" t="s">
        <v>117</v>
      </c>
      <c r="C82" s="215"/>
      <c r="D82" s="216"/>
      <c r="E82" s="72" t="s">
        <v>126</v>
      </c>
      <c r="F82" s="72" t="s">
        <v>130</v>
      </c>
      <c r="G82" s="217" t="s">
        <v>87</v>
      </c>
      <c r="H82" s="218"/>
      <c r="I82" s="218"/>
      <c r="J82" s="219"/>
      <c r="K82" s="217" t="s">
        <v>236</v>
      </c>
      <c r="L82" s="218"/>
      <c r="M82" s="218"/>
      <c r="N82" s="219"/>
      <c r="O82" s="220" t="s">
        <v>237</v>
      </c>
      <c r="P82" s="221"/>
      <c r="Q82" s="221"/>
      <c r="R82" s="222"/>
      <c r="S82" s="220" t="s">
        <v>238</v>
      </c>
      <c r="T82" s="221"/>
      <c r="U82" s="221"/>
      <c r="V82" s="222"/>
      <c r="W82" s="162" t="s">
        <v>282</v>
      </c>
      <c r="X82" s="80"/>
      <c r="Y82" s="80"/>
      <c r="Z82" s="80"/>
    </row>
    <row r="83" spans="1:26" s="80" customFormat="1" ht="17.100000000000001" customHeight="1">
      <c r="A83" s="107"/>
      <c r="B83" s="108" t="s">
        <v>48</v>
      </c>
      <c r="C83" s="109"/>
      <c r="D83" s="110" t="s">
        <v>65</v>
      </c>
      <c r="E83" s="78"/>
      <c r="F83" s="79"/>
      <c r="G83" s="251"/>
      <c r="H83" s="252"/>
      <c r="I83" s="252"/>
      <c r="J83" s="253"/>
      <c r="K83" s="251"/>
      <c r="L83" s="252"/>
      <c r="M83" s="252"/>
      <c r="N83" s="253"/>
      <c r="O83" s="227"/>
      <c r="P83" s="228"/>
      <c r="Q83" s="228"/>
      <c r="R83" s="229"/>
      <c r="S83" s="227"/>
      <c r="T83" s="228"/>
      <c r="U83" s="228"/>
      <c r="V83" s="229"/>
      <c r="W83" s="163"/>
      <c r="X83" s="70"/>
      <c r="Y83" s="80" t="str">
        <f>IF(ISBLANK(K83),"Blank",IF(K83&lt;&gt;"PR",IF(K83&lt;&gt;"NA","nPR","OK"),"OK"))</f>
        <v>Blank</v>
      </c>
      <c r="Z83" s="80" t="str">
        <f>IF(ISBLANK(S83),"Blank",IF(S83&lt;&gt;"PR",IF(S83&lt;&gt;"NA","nPR","OK"),"OK"))</f>
        <v>Blank</v>
      </c>
    </row>
    <row r="84" spans="1:26" s="80" customFormat="1" ht="17.100000000000001" customHeight="1">
      <c r="A84" s="107"/>
      <c r="B84" s="112" t="s">
        <v>64</v>
      </c>
      <c r="C84" s="113"/>
      <c r="D84" s="114" t="s">
        <v>66</v>
      </c>
      <c r="E84" s="87"/>
      <c r="F84" s="8"/>
      <c r="G84" s="134"/>
      <c r="H84" s="135"/>
      <c r="I84" s="135"/>
      <c r="J84" s="136"/>
      <c r="K84" s="134"/>
      <c r="L84" s="135"/>
      <c r="M84" s="135"/>
      <c r="N84" s="136"/>
      <c r="O84" s="134"/>
      <c r="P84" s="135"/>
      <c r="Q84" s="135"/>
      <c r="R84" s="136"/>
      <c r="S84" s="134"/>
      <c r="T84" s="135"/>
      <c r="U84" s="135"/>
      <c r="V84" s="136"/>
      <c r="W84" s="164"/>
      <c r="X84" s="70"/>
    </row>
    <row r="85" spans="1:26" s="80" customFormat="1" ht="17.100000000000001" customHeight="1">
      <c r="A85" s="107"/>
      <c r="B85" s="112" t="s">
        <v>49</v>
      </c>
      <c r="C85" s="113"/>
      <c r="D85" s="114" t="s">
        <v>118</v>
      </c>
      <c r="E85" s="87"/>
      <c r="F85" s="8"/>
      <c r="G85" s="134"/>
      <c r="H85" s="135"/>
      <c r="I85" s="135"/>
      <c r="J85" s="136"/>
      <c r="K85" s="134"/>
      <c r="L85" s="135"/>
      <c r="M85" s="135"/>
      <c r="N85" s="136"/>
      <c r="O85" s="134"/>
      <c r="P85" s="135"/>
      <c r="Q85" s="135"/>
      <c r="R85" s="136"/>
      <c r="S85" s="134"/>
      <c r="T85" s="135"/>
      <c r="U85" s="135"/>
      <c r="V85" s="136"/>
      <c r="W85" s="164"/>
      <c r="X85" s="70"/>
    </row>
    <row r="86" spans="1:26" s="80" customFormat="1" ht="17.100000000000001" customHeight="1">
      <c r="A86" s="107"/>
      <c r="B86" s="112" t="s">
        <v>50</v>
      </c>
      <c r="C86" s="113"/>
      <c r="D86" s="114" t="s">
        <v>67</v>
      </c>
      <c r="E86" s="87"/>
      <c r="F86" s="8"/>
      <c r="G86" s="134"/>
      <c r="H86" s="135"/>
      <c r="I86" s="135"/>
      <c r="J86" s="136"/>
      <c r="K86" s="134"/>
      <c r="L86" s="135"/>
      <c r="M86" s="135"/>
      <c r="N86" s="136"/>
      <c r="O86" s="134"/>
      <c r="P86" s="135"/>
      <c r="Q86" s="135"/>
      <c r="R86" s="136"/>
      <c r="S86" s="134"/>
      <c r="T86" s="135"/>
      <c r="U86" s="135"/>
      <c r="V86" s="136"/>
      <c r="W86" s="164"/>
    </row>
    <row r="87" spans="1:26" s="80" customFormat="1" ht="17.100000000000001" customHeight="1">
      <c r="A87" s="107"/>
      <c r="B87" s="112" t="s">
        <v>51</v>
      </c>
      <c r="C87" s="113"/>
      <c r="D87" s="114" t="s">
        <v>68</v>
      </c>
      <c r="E87" s="87"/>
      <c r="F87" s="8"/>
      <c r="G87" s="134"/>
      <c r="H87" s="135"/>
      <c r="I87" s="135"/>
      <c r="J87" s="136"/>
      <c r="K87" s="134"/>
      <c r="L87" s="135"/>
      <c r="M87" s="135"/>
      <c r="N87" s="136"/>
      <c r="O87" s="134"/>
      <c r="P87" s="135"/>
      <c r="Q87" s="135"/>
      <c r="R87" s="136"/>
      <c r="S87" s="134"/>
      <c r="T87" s="135"/>
      <c r="U87" s="135"/>
      <c r="V87" s="136"/>
      <c r="W87" s="164"/>
    </row>
    <row r="88" spans="1:26" s="80" customFormat="1" ht="17.100000000000001" customHeight="1">
      <c r="A88" s="107"/>
      <c r="B88" s="112" t="s">
        <v>193</v>
      </c>
      <c r="C88" s="113"/>
      <c r="D88" s="114" t="s">
        <v>194</v>
      </c>
      <c r="E88" s="87"/>
      <c r="F88" s="8"/>
      <c r="G88" s="134"/>
      <c r="H88" s="135"/>
      <c r="I88" s="135"/>
      <c r="J88" s="136"/>
      <c r="K88" s="134"/>
      <c r="L88" s="135"/>
      <c r="M88" s="135"/>
      <c r="N88" s="136"/>
      <c r="O88" s="134"/>
      <c r="P88" s="135"/>
      <c r="Q88" s="135"/>
      <c r="R88" s="136"/>
      <c r="S88" s="134"/>
      <c r="T88" s="135"/>
      <c r="U88" s="135"/>
      <c r="V88" s="136"/>
      <c r="W88" s="164"/>
    </row>
    <row r="89" spans="1:26" s="80" customFormat="1" ht="17.100000000000001" customHeight="1">
      <c r="A89" s="107"/>
      <c r="B89" s="82" t="s">
        <v>52</v>
      </c>
      <c r="C89" s="83"/>
      <c r="D89" s="84" t="s">
        <v>195</v>
      </c>
      <c r="E89" s="87"/>
      <c r="F89" s="8"/>
      <c r="G89" s="134"/>
      <c r="H89" s="135"/>
      <c r="I89" s="135"/>
      <c r="J89" s="136"/>
      <c r="K89" s="134"/>
      <c r="L89" s="135"/>
      <c r="M89" s="135"/>
      <c r="N89" s="136"/>
      <c r="O89" s="134"/>
      <c r="P89" s="135"/>
      <c r="Q89" s="135"/>
      <c r="R89" s="136"/>
      <c r="S89" s="134"/>
      <c r="T89" s="135"/>
      <c r="U89" s="135"/>
      <c r="V89" s="136"/>
      <c r="W89" s="164"/>
    </row>
    <row r="90" spans="1:26" s="80" customFormat="1" ht="17.100000000000001" customHeight="1">
      <c r="A90" s="107"/>
      <c r="B90" s="82" t="s">
        <v>225</v>
      </c>
      <c r="C90" s="83"/>
      <c r="D90" s="84" t="s">
        <v>244</v>
      </c>
      <c r="E90" s="87"/>
      <c r="F90" s="8"/>
      <c r="G90" s="134"/>
      <c r="H90" s="135"/>
      <c r="I90" s="135"/>
      <c r="J90" s="136"/>
      <c r="K90" s="134"/>
      <c r="L90" s="135"/>
      <c r="M90" s="135"/>
      <c r="N90" s="136"/>
      <c r="O90" s="134"/>
      <c r="P90" s="135"/>
      <c r="Q90" s="135"/>
      <c r="R90" s="136"/>
      <c r="S90" s="134"/>
      <c r="T90" s="135"/>
      <c r="U90" s="135"/>
      <c r="V90" s="136"/>
      <c r="W90" s="164"/>
    </row>
    <row r="91" spans="1:26" s="80" customFormat="1" ht="17.100000000000001" customHeight="1">
      <c r="A91" s="107"/>
      <c r="B91" s="82" t="s">
        <v>226</v>
      </c>
      <c r="C91" s="83"/>
      <c r="D91" s="84" t="s">
        <v>245</v>
      </c>
      <c r="E91" s="87"/>
      <c r="F91" s="8"/>
      <c r="G91" s="134"/>
      <c r="H91" s="135"/>
      <c r="I91" s="135"/>
      <c r="J91" s="136"/>
      <c r="K91" s="134"/>
      <c r="L91" s="135"/>
      <c r="M91" s="135"/>
      <c r="N91" s="136"/>
      <c r="O91" s="134"/>
      <c r="P91" s="135"/>
      <c r="Q91" s="135"/>
      <c r="R91" s="136"/>
      <c r="S91" s="134"/>
      <c r="T91" s="135"/>
      <c r="U91" s="135"/>
      <c r="V91" s="136"/>
      <c r="W91" s="164"/>
    </row>
    <row r="92" spans="1:26" s="80" customFormat="1" ht="17.100000000000001" customHeight="1">
      <c r="A92" s="107"/>
      <c r="B92" s="82" t="s">
        <v>227</v>
      </c>
      <c r="C92" s="83"/>
      <c r="D92" s="84" t="s">
        <v>230</v>
      </c>
      <c r="E92" s="87"/>
      <c r="F92" s="8"/>
      <c r="G92" s="134"/>
      <c r="H92" s="135"/>
      <c r="I92" s="135"/>
      <c r="J92" s="136"/>
      <c r="K92" s="134"/>
      <c r="L92" s="135"/>
      <c r="M92" s="135"/>
      <c r="N92" s="136"/>
      <c r="O92" s="134"/>
      <c r="P92" s="135"/>
      <c r="Q92" s="135"/>
      <c r="R92" s="136"/>
      <c r="S92" s="134"/>
      <c r="T92" s="135"/>
      <c r="U92" s="135"/>
      <c r="V92" s="136"/>
      <c r="W92" s="164"/>
    </row>
    <row r="93" spans="1:26" s="80" customFormat="1" ht="17.100000000000001" customHeight="1">
      <c r="A93" s="107"/>
      <c r="B93" s="82" t="s">
        <v>228</v>
      </c>
      <c r="C93" s="83"/>
      <c r="D93" s="84" t="s">
        <v>231</v>
      </c>
      <c r="E93" s="87"/>
      <c r="F93" s="8"/>
      <c r="G93" s="134"/>
      <c r="H93" s="135"/>
      <c r="I93" s="135"/>
      <c r="J93" s="136"/>
      <c r="K93" s="134"/>
      <c r="L93" s="135"/>
      <c r="M93" s="135"/>
      <c r="N93" s="136"/>
      <c r="O93" s="134"/>
      <c r="P93" s="135"/>
      <c r="Q93" s="135"/>
      <c r="R93" s="136"/>
      <c r="S93" s="134"/>
      <c r="T93" s="135"/>
      <c r="U93" s="135"/>
      <c r="V93" s="136"/>
      <c r="W93" s="164"/>
    </row>
    <row r="94" spans="1:26" s="80" customFormat="1" ht="17.100000000000001" customHeight="1">
      <c r="A94" s="107"/>
      <c r="B94" s="82" t="s">
        <v>229</v>
      </c>
      <c r="C94" s="83"/>
      <c r="D94" s="84" t="s">
        <v>232</v>
      </c>
      <c r="E94" s="87"/>
      <c r="F94" s="8"/>
      <c r="G94" s="134"/>
      <c r="H94" s="135"/>
      <c r="I94" s="135"/>
      <c r="J94" s="136"/>
      <c r="K94" s="134"/>
      <c r="L94" s="135"/>
      <c r="M94" s="135"/>
      <c r="N94" s="136"/>
      <c r="O94" s="134"/>
      <c r="P94" s="135"/>
      <c r="Q94" s="135"/>
      <c r="R94" s="136"/>
      <c r="S94" s="134"/>
      <c r="T94" s="135"/>
      <c r="U94" s="135"/>
      <c r="V94" s="136"/>
      <c r="W94" s="164"/>
    </row>
    <row r="95" spans="1:26" s="80" customFormat="1" ht="17.100000000000001" customHeight="1">
      <c r="A95" s="107"/>
      <c r="B95" s="82" t="s">
        <v>53</v>
      </c>
      <c r="C95" s="83"/>
      <c r="D95" s="84" t="s">
        <v>69</v>
      </c>
      <c r="E95" s="87"/>
      <c r="F95" s="8"/>
      <c r="G95" s="134"/>
      <c r="H95" s="135"/>
      <c r="I95" s="135"/>
      <c r="J95" s="136"/>
      <c r="K95" s="134"/>
      <c r="L95" s="135"/>
      <c r="M95" s="135"/>
      <c r="N95" s="136"/>
      <c r="O95" s="134"/>
      <c r="P95" s="135"/>
      <c r="Q95" s="135"/>
      <c r="R95" s="136"/>
      <c r="S95" s="134"/>
      <c r="T95" s="135"/>
      <c r="U95" s="135"/>
      <c r="V95" s="136"/>
      <c r="W95" s="164"/>
    </row>
    <row r="96" spans="1:26" s="80" customFormat="1" ht="17.100000000000001" customHeight="1">
      <c r="A96" s="107"/>
      <c r="B96" s="112" t="s">
        <v>54</v>
      </c>
      <c r="C96" s="113"/>
      <c r="D96" s="114" t="s">
        <v>70</v>
      </c>
      <c r="E96" s="87"/>
      <c r="F96" s="8"/>
      <c r="G96" s="134"/>
      <c r="H96" s="135"/>
      <c r="I96" s="135"/>
      <c r="J96" s="136"/>
      <c r="K96" s="134"/>
      <c r="L96" s="135"/>
      <c r="M96" s="135"/>
      <c r="N96" s="136"/>
      <c r="O96" s="134"/>
      <c r="P96" s="135"/>
      <c r="Q96" s="135"/>
      <c r="R96" s="136"/>
      <c r="S96" s="134"/>
      <c r="T96" s="135"/>
      <c r="U96" s="135"/>
      <c r="V96" s="136"/>
      <c r="W96" s="164"/>
    </row>
    <row r="97" spans="1:24" s="80" customFormat="1" ht="17.100000000000001" customHeight="1">
      <c r="A97" s="107"/>
      <c r="B97" s="112" t="s">
        <v>196</v>
      </c>
      <c r="C97" s="113"/>
      <c r="D97" s="114" t="s">
        <v>71</v>
      </c>
      <c r="E97" s="87"/>
      <c r="F97" s="8"/>
      <c r="G97" s="134"/>
      <c r="H97" s="135"/>
      <c r="I97" s="135"/>
      <c r="J97" s="136"/>
      <c r="K97" s="134"/>
      <c r="L97" s="135"/>
      <c r="M97" s="135"/>
      <c r="N97" s="136"/>
      <c r="O97" s="134"/>
      <c r="P97" s="135"/>
      <c r="Q97" s="135"/>
      <c r="R97" s="136"/>
      <c r="S97" s="134"/>
      <c r="T97" s="135"/>
      <c r="U97" s="135"/>
      <c r="V97" s="136"/>
      <c r="W97" s="164"/>
      <c r="X97" s="104"/>
    </row>
    <row r="98" spans="1:24" s="80" customFormat="1" ht="17.100000000000001" customHeight="1">
      <c r="A98" s="107"/>
      <c r="B98" s="112" t="s">
        <v>197</v>
      </c>
      <c r="C98" s="113"/>
      <c r="D98" s="114" t="s">
        <v>198</v>
      </c>
      <c r="E98" s="87"/>
      <c r="F98" s="8"/>
      <c r="G98" s="134"/>
      <c r="H98" s="135"/>
      <c r="I98" s="135"/>
      <c r="J98" s="136"/>
      <c r="K98" s="134"/>
      <c r="L98" s="135"/>
      <c r="M98" s="135"/>
      <c r="N98" s="136"/>
      <c r="O98" s="134"/>
      <c r="P98" s="135"/>
      <c r="Q98" s="135"/>
      <c r="R98" s="136"/>
      <c r="S98" s="134"/>
      <c r="T98" s="135"/>
      <c r="U98" s="135"/>
      <c r="V98" s="136"/>
      <c r="W98" s="164"/>
      <c r="X98" s="104"/>
    </row>
    <row r="99" spans="1:24" s="80" customFormat="1" ht="17.100000000000001" customHeight="1">
      <c r="A99" s="107"/>
      <c r="B99" s="112" t="s">
        <v>204</v>
      </c>
      <c r="C99" s="113"/>
      <c r="D99" s="114" t="s">
        <v>119</v>
      </c>
      <c r="E99" s="87"/>
      <c r="F99" s="8"/>
      <c r="G99" s="134"/>
      <c r="H99" s="135"/>
      <c r="I99" s="135"/>
      <c r="J99" s="136"/>
      <c r="K99" s="134"/>
      <c r="L99" s="135"/>
      <c r="M99" s="135"/>
      <c r="N99" s="136"/>
      <c r="O99" s="134"/>
      <c r="P99" s="135"/>
      <c r="Q99" s="135"/>
      <c r="R99" s="136"/>
      <c r="S99" s="134"/>
      <c r="T99" s="135"/>
      <c r="U99" s="135"/>
      <c r="V99" s="136"/>
      <c r="W99" s="164"/>
      <c r="X99" s="70"/>
    </row>
    <row r="100" spans="1:24" s="80" customFormat="1" ht="17.100000000000001" customHeight="1">
      <c r="A100" s="107"/>
      <c r="B100" s="112" t="s">
        <v>205</v>
      </c>
      <c r="C100" s="113" t="s">
        <v>92</v>
      </c>
      <c r="D100" s="114" t="s">
        <v>120</v>
      </c>
      <c r="E100" s="87"/>
      <c r="F100" s="8"/>
      <c r="G100" s="237" t="s">
        <v>92</v>
      </c>
      <c r="H100" s="237"/>
      <c r="I100" s="237"/>
      <c r="J100" s="237"/>
      <c r="K100" s="231"/>
      <c r="L100" s="232"/>
      <c r="M100" s="232"/>
      <c r="N100" s="233"/>
      <c r="O100" s="237" t="s">
        <v>92</v>
      </c>
      <c r="P100" s="237"/>
      <c r="Q100" s="237"/>
      <c r="R100" s="237"/>
      <c r="S100" s="231"/>
      <c r="T100" s="232"/>
      <c r="U100" s="232"/>
      <c r="V100" s="233"/>
      <c r="W100" s="164"/>
    </row>
    <row r="101" spans="1:24" s="80" customFormat="1" ht="17.100000000000001" customHeight="1">
      <c r="A101" s="107"/>
      <c r="B101" s="112" t="s">
        <v>55</v>
      </c>
      <c r="C101" s="113"/>
      <c r="D101" s="114" t="s">
        <v>121</v>
      </c>
      <c r="E101" s="87"/>
      <c r="F101" s="8"/>
      <c r="G101" s="134"/>
      <c r="H101" s="135"/>
      <c r="I101" s="135"/>
      <c r="J101" s="136"/>
      <c r="K101" s="134"/>
      <c r="L101" s="135"/>
      <c r="M101" s="135"/>
      <c r="N101" s="136"/>
      <c r="O101" s="134"/>
      <c r="P101" s="135"/>
      <c r="Q101" s="135"/>
      <c r="R101" s="136"/>
      <c r="S101" s="134"/>
      <c r="T101" s="138"/>
      <c r="U101" s="138"/>
      <c r="V101" s="136"/>
      <c r="W101" s="164"/>
    </row>
    <row r="102" spans="1:24" s="80" customFormat="1" ht="17.100000000000001" customHeight="1">
      <c r="A102" s="107"/>
      <c r="B102" s="112" t="s">
        <v>56</v>
      </c>
      <c r="C102" s="113"/>
      <c r="D102" s="114" t="s">
        <v>122</v>
      </c>
      <c r="E102" s="87"/>
      <c r="F102" s="8"/>
      <c r="G102" s="134"/>
      <c r="H102" s="135"/>
      <c r="I102" s="135"/>
      <c r="J102" s="136"/>
      <c r="K102" s="134"/>
      <c r="L102" s="135"/>
      <c r="M102" s="135"/>
      <c r="N102" s="136"/>
      <c r="O102" s="134"/>
      <c r="P102" s="135"/>
      <c r="Q102" s="135"/>
      <c r="R102" s="136"/>
      <c r="S102" s="134"/>
      <c r="T102" s="135"/>
      <c r="U102" s="135"/>
      <c r="V102" s="136"/>
      <c r="W102" s="164"/>
    </row>
    <row r="103" spans="1:24" s="80" customFormat="1" ht="17.100000000000001" customHeight="1">
      <c r="A103" s="107"/>
      <c r="B103" s="112" t="s">
        <v>199</v>
      </c>
      <c r="C103" s="113"/>
      <c r="D103" s="114" t="s">
        <v>123</v>
      </c>
      <c r="E103" s="87"/>
      <c r="F103" s="8"/>
      <c r="G103" s="134"/>
      <c r="H103" s="135"/>
      <c r="I103" s="135"/>
      <c r="J103" s="136"/>
      <c r="K103" s="134"/>
      <c r="L103" s="135"/>
      <c r="M103" s="135"/>
      <c r="N103" s="136"/>
      <c r="O103" s="134"/>
      <c r="P103" s="135"/>
      <c r="Q103" s="135"/>
      <c r="R103" s="136"/>
      <c r="S103" s="134"/>
      <c r="T103" s="135"/>
      <c r="U103" s="135"/>
      <c r="V103" s="136"/>
      <c r="W103" s="164"/>
    </row>
    <row r="104" spans="1:24" s="80" customFormat="1" ht="17.100000000000001" customHeight="1">
      <c r="A104" s="107"/>
      <c r="B104" s="112" t="s">
        <v>200</v>
      </c>
      <c r="C104" s="113"/>
      <c r="D104" s="114" t="s">
        <v>216</v>
      </c>
      <c r="E104" s="87"/>
      <c r="F104" s="8"/>
      <c r="G104" s="134"/>
      <c r="H104" s="135"/>
      <c r="I104" s="135"/>
      <c r="J104" s="136"/>
      <c r="K104" s="134"/>
      <c r="L104" s="135"/>
      <c r="M104" s="135"/>
      <c r="N104" s="136"/>
      <c r="O104" s="134"/>
      <c r="P104" s="135"/>
      <c r="Q104" s="135"/>
      <c r="R104" s="136"/>
      <c r="S104" s="134"/>
      <c r="T104" s="135"/>
      <c r="U104" s="135"/>
      <c r="V104" s="136"/>
      <c r="W104" s="164"/>
    </row>
    <row r="105" spans="1:24" s="80" customFormat="1" ht="17.100000000000001" customHeight="1">
      <c r="A105" s="107"/>
      <c r="B105" s="112" t="s">
        <v>57</v>
      </c>
      <c r="C105" s="113"/>
      <c r="D105" s="114" t="s">
        <v>72</v>
      </c>
      <c r="E105" s="87"/>
      <c r="F105" s="8"/>
      <c r="G105" s="134"/>
      <c r="H105" s="135"/>
      <c r="I105" s="135"/>
      <c r="J105" s="136"/>
      <c r="K105" s="134"/>
      <c r="L105" s="135"/>
      <c r="M105" s="135"/>
      <c r="N105" s="136"/>
      <c r="O105" s="134"/>
      <c r="P105" s="135"/>
      <c r="Q105" s="135"/>
      <c r="R105" s="136"/>
      <c r="S105" s="134"/>
      <c r="T105" s="135"/>
      <c r="U105" s="135"/>
      <c r="V105" s="136"/>
      <c r="W105" s="164"/>
    </row>
    <row r="106" spans="1:24" s="80" customFormat="1" ht="17.100000000000001" customHeight="1">
      <c r="A106" s="107"/>
      <c r="B106" s="112" t="s">
        <v>58</v>
      </c>
      <c r="C106" s="113"/>
      <c r="D106" s="114" t="s">
        <v>73</v>
      </c>
      <c r="E106" s="87"/>
      <c r="F106" s="8"/>
      <c r="G106" s="134"/>
      <c r="H106" s="135"/>
      <c r="I106" s="135"/>
      <c r="J106" s="136"/>
      <c r="K106" s="134"/>
      <c r="L106" s="135"/>
      <c r="M106" s="135"/>
      <c r="N106" s="136"/>
      <c r="O106" s="134"/>
      <c r="P106" s="135"/>
      <c r="Q106" s="135"/>
      <c r="R106" s="136"/>
      <c r="S106" s="134"/>
      <c r="T106" s="135"/>
      <c r="U106" s="135"/>
      <c r="V106" s="136"/>
      <c r="W106" s="164"/>
    </row>
    <row r="107" spans="1:24" s="80" customFormat="1" ht="17.100000000000001" customHeight="1">
      <c r="A107" s="107"/>
      <c r="B107" s="112" t="s">
        <v>58</v>
      </c>
      <c r="C107" s="113" t="s">
        <v>92</v>
      </c>
      <c r="D107" s="114" t="s">
        <v>73</v>
      </c>
      <c r="E107" s="87"/>
      <c r="F107" s="8"/>
      <c r="G107" s="237" t="s">
        <v>92</v>
      </c>
      <c r="H107" s="237"/>
      <c r="I107" s="237"/>
      <c r="J107" s="237"/>
      <c r="K107" s="231"/>
      <c r="L107" s="232"/>
      <c r="M107" s="232"/>
      <c r="N107" s="233"/>
      <c r="O107" s="237" t="s">
        <v>92</v>
      </c>
      <c r="P107" s="237"/>
      <c r="Q107" s="237"/>
      <c r="R107" s="237"/>
      <c r="S107" s="231"/>
      <c r="T107" s="232"/>
      <c r="U107" s="232"/>
      <c r="V107" s="233"/>
      <c r="W107" s="164"/>
    </row>
    <row r="108" spans="1:24" s="80" customFormat="1" ht="17.100000000000001" customHeight="1">
      <c r="A108" s="107"/>
      <c r="B108" s="112" t="s">
        <v>59</v>
      </c>
      <c r="C108" s="113"/>
      <c r="D108" s="114" t="s">
        <v>74</v>
      </c>
      <c r="E108" s="87"/>
      <c r="F108" s="8"/>
      <c r="G108" s="134"/>
      <c r="H108" s="135"/>
      <c r="I108" s="135"/>
      <c r="J108" s="136"/>
      <c r="K108" s="134"/>
      <c r="L108" s="135"/>
      <c r="M108" s="135"/>
      <c r="N108" s="136"/>
      <c r="O108" s="134"/>
      <c r="P108" s="135"/>
      <c r="Q108" s="135"/>
      <c r="R108" s="136"/>
      <c r="S108" s="134"/>
      <c r="T108" s="138"/>
      <c r="U108" s="138"/>
      <c r="V108" s="136"/>
      <c r="W108" s="164"/>
    </row>
    <row r="109" spans="1:24" s="80" customFormat="1" ht="17.100000000000001" customHeight="1">
      <c r="A109" s="107"/>
      <c r="B109" s="112" t="s">
        <v>60</v>
      </c>
      <c r="C109" s="113"/>
      <c r="D109" s="114" t="s">
        <v>75</v>
      </c>
      <c r="E109" s="87"/>
      <c r="F109" s="8"/>
      <c r="G109" s="134"/>
      <c r="H109" s="135"/>
      <c r="I109" s="135"/>
      <c r="J109" s="136"/>
      <c r="K109" s="134"/>
      <c r="L109" s="135"/>
      <c r="M109" s="135"/>
      <c r="N109" s="136"/>
      <c r="O109" s="134"/>
      <c r="P109" s="135"/>
      <c r="Q109" s="135"/>
      <c r="R109" s="136"/>
      <c r="S109" s="134"/>
      <c r="T109" s="135"/>
      <c r="U109" s="135"/>
      <c r="V109" s="136"/>
      <c r="W109" s="164"/>
    </row>
    <row r="110" spans="1:24" s="80" customFormat="1" ht="17.100000000000001" customHeight="1">
      <c r="A110" s="107"/>
      <c r="B110" s="112" t="s">
        <v>61</v>
      </c>
      <c r="C110" s="113"/>
      <c r="D110" s="114" t="s">
        <v>76</v>
      </c>
      <c r="E110" s="87"/>
      <c r="F110" s="8"/>
      <c r="G110" s="134"/>
      <c r="H110" s="135"/>
      <c r="I110" s="135"/>
      <c r="J110" s="136"/>
      <c r="K110" s="134"/>
      <c r="L110" s="135"/>
      <c r="M110" s="135"/>
      <c r="N110" s="136"/>
      <c r="O110" s="134"/>
      <c r="P110" s="135"/>
      <c r="Q110" s="135"/>
      <c r="R110" s="136"/>
      <c r="S110" s="134"/>
      <c r="T110" s="135"/>
      <c r="U110" s="135"/>
      <c r="V110" s="136"/>
      <c r="W110" s="164"/>
    </row>
    <row r="111" spans="1:24" s="80" customFormat="1" ht="17.100000000000001" customHeight="1">
      <c r="A111" s="107"/>
      <c r="B111" s="112" t="s">
        <v>61</v>
      </c>
      <c r="C111" s="113" t="s">
        <v>92</v>
      </c>
      <c r="D111" s="114" t="s">
        <v>76</v>
      </c>
      <c r="E111" s="87"/>
      <c r="F111" s="8"/>
      <c r="G111" s="237" t="s">
        <v>92</v>
      </c>
      <c r="H111" s="237"/>
      <c r="I111" s="237"/>
      <c r="J111" s="237"/>
      <c r="K111" s="231"/>
      <c r="L111" s="232"/>
      <c r="M111" s="232"/>
      <c r="N111" s="233"/>
      <c r="O111" s="237" t="s">
        <v>92</v>
      </c>
      <c r="P111" s="237"/>
      <c r="Q111" s="237"/>
      <c r="R111" s="237"/>
      <c r="S111" s="231"/>
      <c r="T111" s="232"/>
      <c r="U111" s="232"/>
      <c r="V111" s="233"/>
      <c r="W111" s="164"/>
    </row>
    <row r="112" spans="1:24" s="80" customFormat="1" ht="17.100000000000001" customHeight="1">
      <c r="A112" s="107"/>
      <c r="B112" s="112" t="s">
        <v>62</v>
      </c>
      <c r="C112" s="113"/>
      <c r="D112" s="114" t="s">
        <v>77</v>
      </c>
      <c r="E112" s="87"/>
      <c r="F112" s="8"/>
      <c r="G112" s="134"/>
      <c r="H112" s="135"/>
      <c r="I112" s="135"/>
      <c r="J112" s="136"/>
      <c r="K112" s="134"/>
      <c r="L112" s="135"/>
      <c r="M112" s="135"/>
      <c r="N112" s="136"/>
      <c r="O112" s="134"/>
      <c r="P112" s="135"/>
      <c r="Q112" s="135"/>
      <c r="R112" s="136"/>
      <c r="S112" s="134"/>
      <c r="T112" s="138"/>
      <c r="U112" s="138"/>
      <c r="V112" s="136"/>
      <c r="W112" s="164"/>
    </row>
    <row r="113" spans="1:26" s="80" customFormat="1" ht="17.100000000000001" customHeight="1">
      <c r="A113" s="107"/>
      <c r="B113" s="112" t="s">
        <v>63</v>
      </c>
      <c r="C113" s="113"/>
      <c r="D113" s="114" t="s">
        <v>131</v>
      </c>
      <c r="E113" s="87"/>
      <c r="F113" s="8"/>
      <c r="G113" s="134"/>
      <c r="H113" s="135"/>
      <c r="I113" s="135"/>
      <c r="J113" s="136"/>
      <c r="K113" s="134"/>
      <c r="L113" s="135"/>
      <c r="M113" s="135"/>
      <c r="N113" s="136"/>
      <c r="O113" s="134"/>
      <c r="P113" s="135"/>
      <c r="Q113" s="135"/>
      <c r="R113" s="136"/>
      <c r="S113" s="134"/>
      <c r="T113" s="135"/>
      <c r="U113" s="135"/>
      <c r="V113" s="136"/>
      <c r="W113" s="164"/>
    </row>
    <row r="114" spans="1:26" s="80" customFormat="1" ht="17.100000000000001" customHeight="1">
      <c r="A114" s="107"/>
      <c r="B114" s="112" t="s">
        <v>201</v>
      </c>
      <c r="C114" s="113"/>
      <c r="D114" s="114" t="s">
        <v>202</v>
      </c>
      <c r="E114" s="87"/>
      <c r="F114" s="8"/>
      <c r="G114" s="134"/>
      <c r="H114" s="135"/>
      <c r="I114" s="135"/>
      <c r="J114" s="136"/>
      <c r="K114" s="134"/>
      <c r="L114" s="135"/>
      <c r="M114" s="135"/>
      <c r="N114" s="136"/>
      <c r="O114" s="134"/>
      <c r="P114" s="135"/>
      <c r="Q114" s="135"/>
      <c r="R114" s="136"/>
      <c r="S114" s="134"/>
      <c r="T114" s="135"/>
      <c r="U114" s="135"/>
      <c r="V114" s="136"/>
      <c r="W114" s="165"/>
    </row>
    <row r="115" spans="1:26" s="80" customFormat="1" ht="27.75" customHeight="1">
      <c r="A115" s="107"/>
      <c r="B115" s="119"/>
      <c r="C115" s="91"/>
      <c r="D115" s="120"/>
      <c r="E115" s="119"/>
      <c r="F115" s="121"/>
      <c r="G115" s="238" t="s">
        <v>127</v>
      </c>
      <c r="H115" s="239"/>
      <c r="I115" s="240"/>
      <c r="J115" s="93" t="e">
        <f>SUM(G84:G99,G101:G106,G108:G110,G112:G114)*'detail(EB1.2)'!J47+SUM(H84:H99,H101:H106,H108:H110,H112:H114)*'detail(EB1.2)'!J48+SUM(I84:I99,I101:I106,I108:I110,I112:I114)*'detail(EB1.2)'!J49+SUM(J84:J99,J101:J106,J108:J110,J112:J114)*'detail(EB1.2)'!J50</f>
        <v>#VALUE!</v>
      </c>
      <c r="K115" s="238" t="s">
        <v>240</v>
      </c>
      <c r="L115" s="239"/>
      <c r="M115" s="240"/>
      <c r="N115" s="93" t="e">
        <f>SUM(K84:K99,K101:K106,K108:K110,K112:K114)*'detail(EB1.2)'!J47+SUM(L84:L99,L101:L106,L108:L110,L112:L114)*'detail(EB1.2)'!J48+SUM(M84:M99,M101:M106,M108:M110,M112:M114)*'detail(EB1.2)'!J49+SUM(N84:N99,N101:N106,N108:N110,N112:N114)*'detail(EB1.2)'!J50</f>
        <v>#VALUE!</v>
      </c>
      <c r="O115" s="238" t="s">
        <v>127</v>
      </c>
      <c r="P115" s="239"/>
      <c r="Q115" s="240"/>
      <c r="R115" s="93" t="e">
        <f>SUM(O84:O99,O101:O106,O108:O110,O112:O114)*'detail(EB1.2)'!J47+SUM(P84:P99,P101:P106,P108:P110,P112:P114)*'detail(EB1.2)'!J48+SUM(Q84:Q99,Q101:Q106,Q108:Q110,Q112:Q114)*'detail(EB1.2)'!J49+SUM(R84:R99,R101:R106,R108:R110,R112:R114)*'detail(EB1.2)'!J50</f>
        <v>#VALUE!</v>
      </c>
      <c r="S115" s="241" t="s">
        <v>240</v>
      </c>
      <c r="T115" s="241"/>
      <c r="U115" s="241"/>
      <c r="V115" s="93" t="e">
        <f>SUM(S84:S99,S101:S106,S108:S110,S112:S114)*'detail(EB1.2)'!J47+SUM(T84:T99,T101:T106,T108:T110,T112:T114)*'detail(EB1.2)'!J48+SUM(U84:U99,U101:U106,U108:U110,U112:U114)*'detail(EB1.2)'!J49+SUM(V84:V99,V101:V106,V108:V110,V112:V114)*'detail(EB1.2)'!J50</f>
        <v>#VALUE!</v>
      </c>
      <c r="W115" s="166"/>
      <c r="Y115" s="70"/>
      <c r="Z115" s="70"/>
    </row>
    <row r="116" spans="1:26" ht="17.100000000000001" customHeight="1">
      <c r="B116" s="126"/>
      <c r="C116" s="127"/>
      <c r="D116" s="128"/>
      <c r="E116" s="126"/>
      <c r="F116" s="126"/>
      <c r="G116" s="95"/>
      <c r="H116" s="95"/>
      <c r="I116" s="124"/>
      <c r="J116" s="96"/>
      <c r="K116" s="95"/>
      <c r="L116" s="125"/>
      <c r="M116" s="124"/>
      <c r="N116" s="96"/>
      <c r="O116" s="126"/>
      <c r="P116" s="126"/>
      <c r="Q116" s="126"/>
      <c r="R116" s="126"/>
      <c r="S116" s="126"/>
      <c r="T116" s="126"/>
      <c r="U116" s="126"/>
      <c r="V116" s="126"/>
      <c r="X116" s="80"/>
    </row>
    <row r="117" spans="1:26" ht="17.100000000000001" customHeight="1">
      <c r="B117" s="126"/>
      <c r="C117" s="127"/>
      <c r="D117" s="102"/>
      <c r="E117" s="126"/>
      <c r="F117" s="126"/>
      <c r="G117" s="102"/>
      <c r="H117" s="102"/>
      <c r="I117" s="102"/>
      <c r="J117" s="128"/>
      <c r="K117" s="102"/>
      <c r="L117" s="102"/>
      <c r="M117" s="102"/>
      <c r="N117" s="128"/>
      <c r="O117" s="126"/>
      <c r="P117" s="126"/>
      <c r="Q117" s="126"/>
      <c r="R117" s="126"/>
      <c r="S117" s="126"/>
      <c r="T117" s="126"/>
      <c r="U117" s="126"/>
      <c r="V117" s="126"/>
      <c r="X117" s="80"/>
    </row>
    <row r="118" spans="1:26" ht="42" customHeight="1">
      <c r="B118" s="214" t="s">
        <v>124</v>
      </c>
      <c r="C118" s="215"/>
      <c r="D118" s="216"/>
      <c r="E118" s="72" t="s">
        <v>126</v>
      </c>
      <c r="F118" s="72" t="s">
        <v>130</v>
      </c>
      <c r="G118" s="217" t="s">
        <v>87</v>
      </c>
      <c r="H118" s="218"/>
      <c r="I118" s="218"/>
      <c r="J118" s="218"/>
      <c r="K118" s="217" t="s">
        <v>236</v>
      </c>
      <c r="L118" s="218"/>
      <c r="M118" s="218"/>
      <c r="N118" s="219"/>
      <c r="O118" s="220" t="s">
        <v>237</v>
      </c>
      <c r="P118" s="221"/>
      <c r="Q118" s="221"/>
      <c r="R118" s="222"/>
      <c r="S118" s="220" t="s">
        <v>238</v>
      </c>
      <c r="T118" s="221"/>
      <c r="U118" s="221"/>
      <c r="V118" s="222"/>
      <c r="W118" s="162" t="s">
        <v>282</v>
      </c>
      <c r="X118" s="80"/>
      <c r="Y118" s="80"/>
      <c r="Z118" s="80"/>
    </row>
    <row r="119" spans="1:26" s="80" customFormat="1" ht="17.100000000000001" customHeight="1">
      <c r="A119" s="107"/>
      <c r="B119" s="108" t="s">
        <v>24</v>
      </c>
      <c r="C119" s="109"/>
      <c r="D119" s="110" t="s">
        <v>27</v>
      </c>
      <c r="E119" s="78"/>
      <c r="F119" s="79"/>
      <c r="G119" s="237" t="s">
        <v>92</v>
      </c>
      <c r="H119" s="237"/>
      <c r="I119" s="237"/>
      <c r="J119" s="237"/>
      <c r="K119" s="251"/>
      <c r="L119" s="252"/>
      <c r="M119" s="252"/>
      <c r="N119" s="253"/>
      <c r="O119" s="237" t="s">
        <v>92</v>
      </c>
      <c r="P119" s="237"/>
      <c r="Q119" s="237"/>
      <c r="R119" s="237"/>
      <c r="S119" s="227"/>
      <c r="T119" s="228"/>
      <c r="U119" s="228"/>
      <c r="V119" s="229"/>
      <c r="W119" s="163"/>
    </row>
    <row r="120" spans="1:26" s="80" customFormat="1" ht="17.100000000000001" customHeight="1">
      <c r="A120" s="107"/>
      <c r="B120" s="112" t="s">
        <v>25</v>
      </c>
      <c r="C120" s="113"/>
      <c r="D120" s="114" t="s">
        <v>125</v>
      </c>
      <c r="E120" s="87"/>
      <c r="F120" s="8"/>
      <c r="G120" s="237" t="s">
        <v>92</v>
      </c>
      <c r="H120" s="237"/>
      <c r="I120" s="237"/>
      <c r="J120" s="237"/>
      <c r="K120" s="269"/>
      <c r="L120" s="270"/>
      <c r="M120" s="270"/>
      <c r="N120" s="271"/>
      <c r="O120" s="237" t="s">
        <v>92</v>
      </c>
      <c r="P120" s="237"/>
      <c r="Q120" s="237"/>
      <c r="R120" s="237"/>
      <c r="S120" s="234"/>
      <c r="T120" s="235"/>
      <c r="U120" s="235"/>
      <c r="V120" s="236"/>
      <c r="W120" s="164"/>
    </row>
    <row r="121" spans="1:26" s="80" customFormat="1" ht="16.5" customHeight="1">
      <c r="A121" s="107"/>
      <c r="B121" s="141" t="s">
        <v>26</v>
      </c>
      <c r="C121" s="142"/>
      <c r="D121" s="143" t="s">
        <v>28</v>
      </c>
      <c r="E121" s="144"/>
      <c r="F121" s="9"/>
      <c r="G121" s="237" t="s">
        <v>92</v>
      </c>
      <c r="H121" s="237"/>
      <c r="I121" s="237"/>
      <c r="J121" s="237"/>
      <c r="K121" s="272"/>
      <c r="L121" s="273"/>
      <c r="M121" s="273"/>
      <c r="N121" s="274"/>
      <c r="O121" s="237" t="s">
        <v>92</v>
      </c>
      <c r="P121" s="237"/>
      <c r="Q121" s="237"/>
      <c r="R121" s="237"/>
      <c r="S121" s="266"/>
      <c r="T121" s="267"/>
      <c r="U121" s="267"/>
      <c r="V121" s="268"/>
      <c r="W121" s="165"/>
    </row>
    <row r="122" spans="1:26" s="80" customFormat="1" ht="27.75" customHeight="1">
      <c r="A122" s="107"/>
      <c r="B122" s="119"/>
      <c r="C122" s="91"/>
      <c r="D122" s="119"/>
      <c r="E122" s="119"/>
      <c r="F122" s="119"/>
      <c r="G122" s="149"/>
      <c r="H122" s="149"/>
      <c r="I122" s="149"/>
      <c r="J122" s="150"/>
      <c r="K122" s="238" t="s">
        <v>240</v>
      </c>
      <c r="L122" s="239"/>
      <c r="M122" s="240"/>
      <c r="N122" s="93">
        <f>IF(SUM(K119:N121)+COUNTIF(K4:K114,"1B")&gt;=6,6,SUM(K119:N121)+COUNTIF(K4:K114,"1B"))</f>
        <v>0</v>
      </c>
      <c r="O122" s="119"/>
      <c r="P122" s="119"/>
      <c r="Q122" s="119"/>
      <c r="R122" s="119"/>
      <c r="S122" s="241" t="s">
        <v>240</v>
      </c>
      <c r="T122" s="241"/>
      <c r="U122" s="241"/>
      <c r="V122" s="93">
        <f>IF(SUM(S119:V121)+COUNTIF(S4:S114,"1B")&gt;=6,6,SUM(S119:V121)+COUNTIF(S4:S114,"1B"))</f>
        <v>0</v>
      </c>
      <c r="W122" s="166"/>
      <c r="Y122" s="70"/>
      <c r="Z122" s="70"/>
    </row>
    <row r="123" spans="1:26">
      <c r="X123" s="80"/>
    </row>
    <row r="124" spans="1:26">
      <c r="X124" s="80"/>
    </row>
    <row r="125" spans="1:26">
      <c r="X125" s="80"/>
    </row>
    <row r="126" spans="1:26">
      <c r="X126" s="80"/>
    </row>
    <row r="127" spans="1:26">
      <c r="X127" s="80"/>
    </row>
    <row r="128" spans="1:26">
      <c r="X128" s="80"/>
    </row>
    <row r="129" spans="2:26">
      <c r="X129" s="80"/>
    </row>
    <row r="130" spans="2:26">
      <c r="X130" s="80"/>
    </row>
    <row r="131" spans="2:26">
      <c r="X131" s="80"/>
    </row>
    <row r="132" spans="2:26">
      <c r="X132" s="80"/>
    </row>
    <row r="133" spans="2:26" s="105" customFormat="1" ht="1.5" hidden="1" customHeight="1">
      <c r="B133" s="70"/>
      <c r="C133" s="151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161"/>
      <c r="X133" s="80"/>
      <c r="Y133" s="70"/>
      <c r="Z133" s="70"/>
    </row>
    <row r="134" spans="2:26" s="105" customFormat="1" ht="20.100000000000001" customHeight="1">
      <c r="B134" s="70"/>
      <c r="C134" s="151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161"/>
      <c r="X134" s="80"/>
      <c r="Y134" s="70"/>
      <c r="Z134" s="70"/>
    </row>
    <row r="135" spans="2:26">
      <c r="X135" s="80"/>
    </row>
    <row r="139" spans="2:26">
      <c r="X139" s="80"/>
    </row>
    <row r="140" spans="2:26">
      <c r="X140" s="80"/>
    </row>
    <row r="141" spans="2:26">
      <c r="X141" s="80"/>
    </row>
    <row r="142" spans="2:26">
      <c r="X142" s="80"/>
    </row>
  </sheetData>
  <sheetProtection algorithmName="SHA-512" hashValue="4T+/nmOvOyJ2g0g83cyVME60yTPh4ii1C11YxIDBQkCvc99MZR1Z55QBxrPMxRoF+z0UOQnM54xZ3QCoxAo9Gw==" saltValue="qPy2VOTELHrWJcz6CA2wAw==" spinCount="100000" sheet="1" objects="1" scenarios="1" selectLockedCells="1"/>
  <dataConsolidate/>
  <mergeCells count="252">
    <mergeCell ref="K122:M122"/>
    <mergeCell ref="S122:U122"/>
    <mergeCell ref="G120:J120"/>
    <mergeCell ref="K120:N120"/>
    <mergeCell ref="O120:R120"/>
    <mergeCell ref="S120:V120"/>
    <mergeCell ref="G121:J121"/>
    <mergeCell ref="K121:N121"/>
    <mergeCell ref="O121:R121"/>
    <mergeCell ref="S121:V121"/>
    <mergeCell ref="B118:D118"/>
    <mergeCell ref="G118:J118"/>
    <mergeCell ref="K118:N118"/>
    <mergeCell ref="O118:R118"/>
    <mergeCell ref="S118:V118"/>
    <mergeCell ref="G119:J119"/>
    <mergeCell ref="K119:N119"/>
    <mergeCell ref="O119:R119"/>
    <mergeCell ref="S119:V119"/>
    <mergeCell ref="G111:J111"/>
    <mergeCell ref="K111:N111"/>
    <mergeCell ref="O111:R111"/>
    <mergeCell ref="S111:V111"/>
    <mergeCell ref="G115:I115"/>
    <mergeCell ref="K115:M115"/>
    <mergeCell ref="O115:Q115"/>
    <mergeCell ref="S115:U115"/>
    <mergeCell ref="G100:J100"/>
    <mergeCell ref="K100:N100"/>
    <mergeCell ref="O100:R100"/>
    <mergeCell ref="S100:V100"/>
    <mergeCell ref="G107:J107"/>
    <mergeCell ref="K107:N107"/>
    <mergeCell ref="O107:R107"/>
    <mergeCell ref="S107:V107"/>
    <mergeCell ref="B82:D82"/>
    <mergeCell ref="G82:J82"/>
    <mergeCell ref="K82:N82"/>
    <mergeCell ref="O82:R82"/>
    <mergeCell ref="S82:V82"/>
    <mergeCell ref="G83:J83"/>
    <mergeCell ref="K83:N83"/>
    <mergeCell ref="O83:R83"/>
    <mergeCell ref="S83:V83"/>
    <mergeCell ref="G78:J78"/>
    <mergeCell ref="K78:N78"/>
    <mergeCell ref="O78:R78"/>
    <mergeCell ref="S78:V78"/>
    <mergeCell ref="G79:I79"/>
    <mergeCell ref="K79:M79"/>
    <mergeCell ref="O79:Q79"/>
    <mergeCell ref="S79:U79"/>
    <mergeCell ref="G76:J76"/>
    <mergeCell ref="K76:N76"/>
    <mergeCell ref="O76:R76"/>
    <mergeCell ref="S76:V76"/>
    <mergeCell ref="G77:J77"/>
    <mergeCell ref="K77:N77"/>
    <mergeCell ref="O77:R77"/>
    <mergeCell ref="S77:V77"/>
    <mergeCell ref="G74:J74"/>
    <mergeCell ref="K74:N74"/>
    <mergeCell ref="O74:R74"/>
    <mergeCell ref="S74:V74"/>
    <mergeCell ref="G75:J75"/>
    <mergeCell ref="K75:N75"/>
    <mergeCell ref="O75:R75"/>
    <mergeCell ref="S75:V75"/>
    <mergeCell ref="G72:J72"/>
    <mergeCell ref="K72:N72"/>
    <mergeCell ref="O72:R72"/>
    <mergeCell ref="S72:V72"/>
    <mergeCell ref="G73:J73"/>
    <mergeCell ref="K73:N73"/>
    <mergeCell ref="O73:R73"/>
    <mergeCell ref="S73:V73"/>
    <mergeCell ref="B68:D68"/>
    <mergeCell ref="G68:J68"/>
    <mergeCell ref="K68:N68"/>
    <mergeCell ref="O68:R68"/>
    <mergeCell ref="S68:V68"/>
    <mergeCell ref="G69:J69"/>
    <mergeCell ref="K69:N69"/>
    <mergeCell ref="O69:R69"/>
    <mergeCell ref="S69:V69"/>
    <mergeCell ref="E46:E49"/>
    <mergeCell ref="F46:F49"/>
    <mergeCell ref="G70:J70"/>
    <mergeCell ref="K70:N70"/>
    <mergeCell ref="O70:R70"/>
    <mergeCell ref="S70:V70"/>
    <mergeCell ref="G71:J71"/>
    <mergeCell ref="K71:N71"/>
    <mergeCell ref="O71:R71"/>
    <mergeCell ref="S71:V71"/>
    <mergeCell ref="G64:J64"/>
    <mergeCell ref="K64:N64"/>
    <mergeCell ref="O64:R64"/>
    <mergeCell ref="S64:V64"/>
    <mergeCell ref="G65:I65"/>
    <mergeCell ref="K65:M65"/>
    <mergeCell ref="O65:Q65"/>
    <mergeCell ref="S65:U65"/>
    <mergeCell ref="G60:J60"/>
    <mergeCell ref="K60:N60"/>
    <mergeCell ref="O60:R60"/>
    <mergeCell ref="S60:V60"/>
    <mergeCell ref="G41:J41"/>
    <mergeCell ref="K41:N41"/>
    <mergeCell ref="O41:R41"/>
    <mergeCell ref="S41:V41"/>
    <mergeCell ref="E42:E45"/>
    <mergeCell ref="F42:F45"/>
    <mergeCell ref="G37:I37"/>
    <mergeCell ref="K37:M37"/>
    <mergeCell ref="O37:Q37"/>
    <mergeCell ref="S37:U37"/>
    <mergeCell ref="B40:D40"/>
    <mergeCell ref="G40:J40"/>
    <mergeCell ref="K40:N40"/>
    <mergeCell ref="O40:R40"/>
    <mergeCell ref="S40:V40"/>
    <mergeCell ref="G35:J35"/>
    <mergeCell ref="K35:N35"/>
    <mergeCell ref="O35:R35"/>
    <mergeCell ref="S35:V35"/>
    <mergeCell ref="G36:J36"/>
    <mergeCell ref="K36:N36"/>
    <mergeCell ref="O36:R36"/>
    <mergeCell ref="S36:V36"/>
    <mergeCell ref="G33:J33"/>
    <mergeCell ref="K33:N33"/>
    <mergeCell ref="O33:R33"/>
    <mergeCell ref="S33:V33"/>
    <mergeCell ref="G34:J34"/>
    <mergeCell ref="K34:N34"/>
    <mergeCell ref="O34:R34"/>
    <mergeCell ref="S34:V34"/>
    <mergeCell ref="G31:J31"/>
    <mergeCell ref="K31:N31"/>
    <mergeCell ref="O31:R31"/>
    <mergeCell ref="S31:V31"/>
    <mergeCell ref="G32:J32"/>
    <mergeCell ref="K32:N32"/>
    <mergeCell ref="O32:R32"/>
    <mergeCell ref="S32:V32"/>
    <mergeCell ref="G29:J29"/>
    <mergeCell ref="K29:N29"/>
    <mergeCell ref="O29:R29"/>
    <mergeCell ref="S29:V29"/>
    <mergeCell ref="G30:J30"/>
    <mergeCell ref="K30:N30"/>
    <mergeCell ref="O30:R30"/>
    <mergeCell ref="S30:V30"/>
    <mergeCell ref="G27:J27"/>
    <mergeCell ref="K27:N27"/>
    <mergeCell ref="O27:R27"/>
    <mergeCell ref="S27:V27"/>
    <mergeCell ref="G28:J28"/>
    <mergeCell ref="K28:N28"/>
    <mergeCell ref="O28:R28"/>
    <mergeCell ref="S28:V28"/>
    <mergeCell ref="G25:J25"/>
    <mergeCell ref="K25:N25"/>
    <mergeCell ref="O25:R25"/>
    <mergeCell ref="S25:V25"/>
    <mergeCell ref="G26:J26"/>
    <mergeCell ref="K26:N26"/>
    <mergeCell ref="O26:R26"/>
    <mergeCell ref="S26:V26"/>
    <mergeCell ref="B23:D23"/>
    <mergeCell ref="G23:J23"/>
    <mergeCell ref="K23:N23"/>
    <mergeCell ref="O23:R23"/>
    <mergeCell ref="S23:V23"/>
    <mergeCell ref="G24:J24"/>
    <mergeCell ref="K24:N24"/>
    <mergeCell ref="O24:R24"/>
    <mergeCell ref="S24:V24"/>
    <mergeCell ref="G19:J19"/>
    <mergeCell ref="K19:N19"/>
    <mergeCell ref="O19:R19"/>
    <mergeCell ref="S19:V19"/>
    <mergeCell ref="G20:I20"/>
    <mergeCell ref="K20:M20"/>
    <mergeCell ref="O20:Q20"/>
    <mergeCell ref="S20:U20"/>
    <mergeCell ref="G17:J17"/>
    <mergeCell ref="K17:N17"/>
    <mergeCell ref="O17:R17"/>
    <mergeCell ref="S17:V17"/>
    <mergeCell ref="G18:J18"/>
    <mergeCell ref="K18:N18"/>
    <mergeCell ref="O18:R18"/>
    <mergeCell ref="S18:V18"/>
    <mergeCell ref="G15:J15"/>
    <mergeCell ref="K15:N15"/>
    <mergeCell ref="O15:R15"/>
    <mergeCell ref="S15:V15"/>
    <mergeCell ref="G16:J16"/>
    <mergeCell ref="K16:N16"/>
    <mergeCell ref="O16:R16"/>
    <mergeCell ref="S16:V16"/>
    <mergeCell ref="G13:J13"/>
    <mergeCell ref="K13:N13"/>
    <mergeCell ref="O13:R13"/>
    <mergeCell ref="S13:V13"/>
    <mergeCell ref="G14:J14"/>
    <mergeCell ref="K14:N14"/>
    <mergeCell ref="O14:R14"/>
    <mergeCell ref="S14:V14"/>
    <mergeCell ref="G11:J11"/>
    <mergeCell ref="K11:N11"/>
    <mergeCell ref="O11:R11"/>
    <mergeCell ref="S11:V11"/>
    <mergeCell ref="G12:J12"/>
    <mergeCell ref="K12:N12"/>
    <mergeCell ref="O12:R12"/>
    <mergeCell ref="S12:V12"/>
    <mergeCell ref="G9:J9"/>
    <mergeCell ref="K9:N9"/>
    <mergeCell ref="O9:R9"/>
    <mergeCell ref="S9:V9"/>
    <mergeCell ref="G10:J10"/>
    <mergeCell ref="K10:N10"/>
    <mergeCell ref="O10:R10"/>
    <mergeCell ref="S10:V10"/>
    <mergeCell ref="G7:J7"/>
    <mergeCell ref="K7:N7"/>
    <mergeCell ref="O7:R7"/>
    <mergeCell ref="S7:V7"/>
    <mergeCell ref="G8:J8"/>
    <mergeCell ref="K8:N8"/>
    <mergeCell ref="O8:R8"/>
    <mergeCell ref="S8:V8"/>
    <mergeCell ref="G5:J5"/>
    <mergeCell ref="K5:N5"/>
    <mergeCell ref="O5:R5"/>
    <mergeCell ref="S5:V5"/>
    <mergeCell ref="G6:J6"/>
    <mergeCell ref="K6:N6"/>
    <mergeCell ref="O6:R6"/>
    <mergeCell ref="S6:V6"/>
    <mergeCell ref="B3:D3"/>
    <mergeCell ref="G3:J3"/>
    <mergeCell ref="K3:N3"/>
    <mergeCell ref="O3:R3"/>
    <mergeCell ref="S3:V3"/>
    <mergeCell ref="G4:J4"/>
    <mergeCell ref="K4:N4"/>
    <mergeCell ref="O4:R4"/>
    <mergeCell ref="S4:V4"/>
  </mergeCells>
  <phoneticPr fontId="28" type="noConversion"/>
  <conditionalFormatting sqref="E4:N19 E24:N36 E41:N64 E69:N78 E83:N114 E119:N121">
    <cfRule type="expression" dxfId="5" priority="9">
      <formula>ISBLANK(E4)</formula>
    </cfRule>
  </conditionalFormatting>
  <conditionalFormatting sqref="O4:V19 O24:V36 O41:V64 O69:V78 O83:V114 O119:V121">
    <cfRule type="expression" dxfId="4" priority="8">
      <formula>ISBLANK(O4)</formula>
    </cfRule>
  </conditionalFormatting>
  <dataValidations count="22">
    <dataValidation type="whole" allowBlank="1" showInputMessage="1" showErrorMessage="1" sqref="F4:F19 F24:F36 F41:F64 F69:F78 F83:F114 F119:F121" xr:uid="{00000000-0002-0000-0100-000000000000}">
      <formula1>0</formula1>
      <formula2>999</formula2>
    </dataValidation>
    <dataValidation type="list" allowBlank="1" showInputMessage="1" showErrorMessage="1" sqref="E4:E19 E24:E36 E41:E64 E69:E78 E83:E114 E119:E121" xr:uid="{00000000-0002-0000-0100-000001000000}">
      <formula1>yn</formula1>
    </dataValidation>
    <dataValidation type="list" allowBlank="1" showInputMessage="1" showErrorMessage="1" sqref="O119:R121 G119:J121 G64:J64 O64:R64" xr:uid="{00000000-0002-0000-0100-000002000000}">
      <formula1>scores</formula1>
    </dataValidation>
    <dataValidation type="list" allowBlank="1" showInputMessage="1" showErrorMessage="1" sqref="G4:R4 G24:R25 G41:R41 G69:R71 G83:R83" xr:uid="{00000000-0002-0000-0100-000003000000}">
      <formula1>prereq</formula1>
    </dataValidation>
    <dataValidation type="list" allowBlank="1" showInputMessage="1" showErrorMessage="1" sqref="S69:V71 S41:V41 S24:V25 S4:V4 S83:V83" xr:uid="{00000000-0002-0000-0100-000004000000}">
      <formula1>prereq_b</formula1>
    </dataValidation>
    <dataValidation type="list" allowBlank="1" showInputMessage="1" showErrorMessage="1" sqref="K5:N5 K52:N52" xr:uid="{00000000-0002-0000-0100-000005000000}">
      <formula1>sco_5</formula1>
    </dataValidation>
    <dataValidation type="list" allowBlank="1" showInputMessage="1" showErrorMessage="1" sqref="S52:V52 S5:V5" xr:uid="{00000000-0002-0000-0100-000006000000}">
      <formula1>sco_5_b</formula1>
    </dataValidation>
    <dataValidation type="list" allowBlank="1" showInputMessage="1" showErrorMessage="1" sqref="G30:J30 K10:N19 K101:N104 K32:N35 K27:N29 K61:N63 K78:N78 O9:R9 K112:N113 K6:N8 O30:R30 G9:J9 O60:R60 K53:N53 K56:N59 O76:R77 G60:J60 K73:N75 O100:R100 G76:J77 K84:N99 O111:R111 G100:J100 K106:N106 K108:N110 O26:R26 G26:J26 O107:R107 G107:J107 G111:J111" xr:uid="{00000000-0002-0000-0100-000007000000}">
      <formula1>sco_1</formula1>
    </dataValidation>
    <dataValidation type="list" allowBlank="1" showInputMessage="1" showErrorMessage="1" sqref="S61:V63 S32:V35 S53:V53 S78:V78 S101:V104 S108:V110 S112:V113 S106:V106 S84:V99 S73:V75 S56:V59 S6:V8 S10:V19 S27:V29" xr:uid="{00000000-0002-0000-0100-000008000000}">
      <formula1>sco_1_b</formula1>
    </dataValidation>
    <dataValidation type="list" allowBlank="1" showInputMessage="1" showErrorMessage="1" sqref="K31:N31 K36:N36 K50:N51 K54:N55 K105:N105 K114:N114" xr:uid="{00000000-0002-0000-0100-000009000000}">
      <formula1>sco_2</formula1>
    </dataValidation>
    <dataValidation type="list" allowBlank="1" showInputMessage="1" showErrorMessage="1" sqref="S50:V51 S54:V55 S105:V105 S114:V114 S36:V36 S31:V31" xr:uid="{00000000-0002-0000-0100-00000A000000}">
      <formula1>sco_2_b</formula1>
    </dataValidation>
    <dataValidation type="list" allowBlank="1" showInputMessage="1" showErrorMessage="1" sqref="K119:N121 K42:N45" xr:uid="{00000000-0002-0000-0100-00000B000000}">
      <formula1>sco_15</formula1>
    </dataValidation>
    <dataValidation type="list" allowBlank="1" showInputMessage="1" showErrorMessage="1" sqref="S42:V45 S119:V121" xr:uid="{00000000-0002-0000-0100-00000C000000}">
      <formula1>sco_15_b</formula1>
    </dataValidation>
    <dataValidation type="list" allowBlank="1" showInputMessage="1" showErrorMessage="1" sqref="K46:N49 K72:N72" xr:uid="{00000000-0002-0000-0100-00000D000000}">
      <formula1>sco_3</formula1>
    </dataValidation>
    <dataValidation type="list" allowBlank="1" showInputMessage="1" showErrorMessage="1" sqref="S72:V72 S46:V49" xr:uid="{00000000-0002-0000-0100-00000E000000}">
      <formula1>sco_3_b</formula1>
    </dataValidation>
    <dataValidation type="list" allowBlank="1" showInputMessage="1" showErrorMessage="1" sqref="K9:N9 K26:N26 K30:N30 K60:N60 K64:N64 K76:N77 K100:N100 K107:N107 K111:N111" xr:uid="{00000000-0002-0000-0100-00000F000000}">
      <formula1>sco_bon</formula1>
    </dataValidation>
    <dataValidation type="list" allowBlank="1" showInputMessage="1" showErrorMessage="1" sqref="S26:V26 S30:V30 S60:V60 S64:V64 S76:V77 S100:V100 S107:V107 S111:V111 S9:V9" xr:uid="{00000000-0002-0000-0100-000010000000}">
      <formula1>sco_bon_b</formula1>
    </dataValidation>
    <dataValidation type="list" allowBlank="1" showInputMessage="1" showErrorMessage="1" sqref="G5:J5 O5:R5 G52:J52 O52:R52" xr:uid="{00000000-0002-0000-0100-000011000000}">
      <formula1>sco_5_a</formula1>
    </dataValidation>
    <dataValidation type="list" allowBlank="1" showInputMessage="1" showErrorMessage="1" sqref="G6:J8 O6:R8 G10:J19 O10:R19 G27:J29 O27:R29 G32:J35 O32:R35 G53:J53 O53:R53 G56:J59 O56:R59 G61:J63 O61:R63 G73:J75 O73:R75 G78:J78 O78:R78 G84:J99 O84:R99 G101:J104 O101:R104 G106:J106 O106:R106 G108:J110 O108:R110 G112:J113 O112:R113" xr:uid="{00000000-0002-0000-0100-000012000000}">
      <formula1>sco_1_a</formula1>
    </dataValidation>
    <dataValidation type="list" allowBlank="1" showInputMessage="1" showErrorMessage="1" sqref="G36:J36 G31:J31 O31:R31 O36:R36 G50:J51 O50:R51 G54:J54 O54:R54 G55:J55 O55:R55 G105:J105 O105:R105 G114:J114 O114:R114" xr:uid="{00000000-0002-0000-0100-000013000000}">
      <formula1>sco_2_a</formula1>
    </dataValidation>
    <dataValidation type="list" allowBlank="1" showInputMessage="1" showErrorMessage="1" sqref="G42:J45 O42:R45" xr:uid="{00000000-0002-0000-0100-000014000000}">
      <formula1>sco_15_a</formula1>
    </dataValidation>
    <dataValidation type="list" allowBlank="1" showInputMessage="1" showErrorMessage="1" sqref="G46:J49 O46:R49 G72:J72 O72:R72" xr:uid="{00000000-0002-0000-0100-000015000000}">
      <formula1>sco_3_a</formula1>
    </dataValidation>
  </dataValidations>
  <pageMargins left="0.23622047244094499" right="0.23622047244094499" top="0.74803149606299202" bottom="0.74803149606299202" header="0.31496062992126" footer="0.31496062992126"/>
  <pageSetup paperSize="9" scale="59" fitToHeight="0" orientation="portrait" r:id="rId1"/>
  <headerFooter>
    <oddHeader>&amp;RDoc. No.: PAM-FM-016</oddHeader>
    <oddFooter>&amp;LCredit Summary EB1.2 Credit Summary (PAM-FM-016)&amp;CPage &amp;P&amp;RRev 1.0</oddFooter>
  </headerFooter>
  <rowBreaks count="2" manualBreakCount="2">
    <brk id="39" max="16383" man="1"/>
    <brk id="8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14FA891C-EA8F-40F4-A3C2-83908A25C158}">
            <xm:f>ISBLANK('detail(EB1.2)'!$H$48)</xm:f>
            <x14:dxf>
              <fill>
                <patternFill>
                  <bgColor theme="0" tint="-0.34998626667073579"/>
                </patternFill>
              </fill>
            </x14:dxf>
          </x14:cfRule>
          <xm:sqref>L84:L99 L101:L106 L108:L110 L112:L114 T84:T99 T101:T106 T108:T110 T112:T114 L42:L59 L61:L63 T42:T59 T61:T63 H42:H59 H61:H63 P42:P59 P61:P63 H84:H99 H101:H106 H108:H110 H112:H114 P84:P99 P101:P106 P108:P110 P112:P114</xm:sqref>
        </x14:conditionalFormatting>
        <x14:conditionalFormatting xmlns:xm="http://schemas.microsoft.com/office/excel/2006/main">
          <x14:cfRule type="expression" priority="3" id="{73FD1807-4BEB-4309-BB1C-6643F12993A4}">
            <xm:f>ISBLANK('detail(EB1.2)'!$H$49)</xm:f>
            <x14:dxf>
              <fill>
                <patternFill>
                  <bgColor theme="0" tint="-0.34998626667073579"/>
                </patternFill>
              </fill>
            </x14:dxf>
          </x14:cfRule>
          <xm:sqref>M42:M59 M61:M63 U42:U59 U61:U63 M84:M99 M101:M106 M108:M110 M112:M114 U84:U99 U101:U106 U108:U110 U112:U114 I42:I59 I61:I63 Q42:Q59 Q61:Q63 I84:I99 I101:I106 I108:I110 I112:I114 Q84:Q99 Q101:Q106 Q108:Q110 Q112:Q114</xm:sqref>
        </x14:conditionalFormatting>
        <x14:conditionalFormatting xmlns:xm="http://schemas.microsoft.com/office/excel/2006/main">
          <x14:cfRule type="expression" priority="2" id="{A5F50408-39C6-4195-8B0F-55BCB81B187D}">
            <xm:f>ISBLANK('detail(EB1.2)'!$H$50)</xm:f>
            <x14:dxf>
              <fill>
                <patternFill>
                  <bgColor theme="0" tint="-0.34998626667073579"/>
                </patternFill>
              </fill>
            </x14:dxf>
          </x14:cfRule>
          <xm:sqref>N42:N59 N61:N63 V42:V59 V61:V63 N84:N99 N101:N106 N108:N110 N112:N114 V84:V99 V101:V106 V108:V110 V112:V114 J42:J59 J61:J63 R42:R59 R61:R63 J84:J99 J101:J106 J108:J110 J112:J114 R84:R99 R101:R106 R108:R110 R112:R114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23"/>
  <sheetViews>
    <sheetView view="pageBreakPreview" zoomScale="85" zoomScaleNormal="100" zoomScaleSheetLayoutView="85" workbookViewId="0">
      <selection activeCell="E40" sqref="E40"/>
    </sheetView>
  </sheetViews>
  <sheetFormatPr defaultRowHeight="15"/>
  <cols>
    <col min="1" max="1" width="3.42578125" customWidth="1"/>
    <col min="2" max="2" width="27.7109375" bestFit="1" customWidth="1"/>
    <col min="3" max="3" width="17.42578125" bestFit="1" customWidth="1"/>
    <col min="4" max="4" width="16.140625" bestFit="1" customWidth="1"/>
    <col min="5" max="5" width="20.5703125" bestFit="1" customWidth="1"/>
    <col min="6" max="6" width="22" bestFit="1" customWidth="1"/>
    <col min="7" max="7" width="24.140625" bestFit="1" customWidth="1"/>
    <col min="8" max="8" width="19.5703125" bestFit="1" customWidth="1"/>
    <col min="10" max="10" width="9.140625" hidden="1" customWidth="1"/>
    <col min="11" max="11" width="8.42578125" hidden="1" customWidth="1"/>
    <col min="12" max="12" width="0" hidden="1" customWidth="1"/>
  </cols>
  <sheetData>
    <row r="1" spans="2:12">
      <c r="B1" s="3" t="s">
        <v>260</v>
      </c>
    </row>
    <row r="2" spans="2:12">
      <c r="B2" s="31" t="s">
        <v>111</v>
      </c>
      <c r="C2" s="19" t="s">
        <v>127</v>
      </c>
      <c r="D2" s="19" t="s">
        <v>128</v>
      </c>
      <c r="E2" s="19" t="s">
        <v>129</v>
      </c>
      <c r="F2" s="21" t="s">
        <v>133</v>
      </c>
      <c r="G2" s="21" t="s">
        <v>134</v>
      </c>
      <c r="H2" s="35" t="s">
        <v>135</v>
      </c>
    </row>
    <row r="3" spans="2:12">
      <c r="B3" s="32" t="s">
        <v>7</v>
      </c>
      <c r="C3" s="11">
        <f>'Credit Summary'!J20</f>
        <v>0</v>
      </c>
      <c r="D3" s="11">
        <f>'Credit Summary'!N20</f>
        <v>0</v>
      </c>
      <c r="E3" s="16" t="str">
        <f>IF(C3&gt;0,IF(D3&gt;0,(D3/C3),"NA"),"NA")</f>
        <v>NA</v>
      </c>
      <c r="F3" s="28">
        <v>0.18</v>
      </c>
      <c r="G3" s="24" t="str">
        <f>IF(E3&lt;&gt;"NA",E3*F3*100,"NA")</f>
        <v>NA</v>
      </c>
      <c r="H3" s="37" t="str">
        <f>IF(E3="NA","NA",IF(E3&gt;=0.7,"Platinum",IF(E3&gt;=0.6,"Gold",IF(E3&gt;=0.5,"Silver",IF(E3&gt;=0.4,"Bronze","Unclassified")))))</f>
        <v>NA</v>
      </c>
      <c r="K3">
        <f>IF(H3="NA",1,IF(H3="Platinum",5,IF(H3="Gold",4,IF(H3="Silver",3,IF(H3="Bronze",2,1)))))</f>
        <v>1</v>
      </c>
      <c r="L3" t="str">
        <f>IF(COUNTIF('Credit Summary'!Y4:Y4,"Blank")&gt;0,"Blank","OK")</f>
        <v>Blank</v>
      </c>
    </row>
    <row r="4" spans="2:12">
      <c r="B4" s="33" t="s">
        <v>141</v>
      </c>
      <c r="C4" s="12">
        <f>'Credit Summary'!J37</f>
        <v>0</v>
      </c>
      <c r="D4" s="12">
        <f>'Credit Summary'!N37</f>
        <v>0</v>
      </c>
      <c r="E4" s="16" t="str">
        <f>IF(C4&gt;0,IF(D4&gt;0,(D4/C4),"NA"),"NA")</f>
        <v>NA</v>
      </c>
      <c r="F4" s="29">
        <v>0.12</v>
      </c>
      <c r="G4" s="22" t="str">
        <f>IF(E4&lt;&gt;"NA",E4*F4*100,"NA")</f>
        <v>NA</v>
      </c>
      <c r="H4" s="12"/>
      <c r="L4" t="str">
        <f>IF(COUNTIF('Credit Summary'!Y24:Y25,"Blank")&gt;0,"Blank","OK")</f>
        <v>Blank</v>
      </c>
    </row>
    <row r="5" spans="2:12">
      <c r="B5" s="33" t="s">
        <v>29</v>
      </c>
      <c r="C5" s="12" t="e">
        <f>'Credit Summary'!J65</f>
        <v>#VALUE!</v>
      </c>
      <c r="D5" s="12" t="e">
        <f>'Credit Summary'!N65</f>
        <v>#VALUE!</v>
      </c>
      <c r="E5" s="16" t="e">
        <f>IF(C5&gt;0,IF(D5&gt;0,(D5/C5),"NA"),"NA")</f>
        <v>#VALUE!</v>
      </c>
      <c r="F5" s="29">
        <v>0.3</v>
      </c>
      <c r="G5" s="22" t="e">
        <f>IF(E5&lt;&gt;"NA",E5*F5*100,"NA")</f>
        <v>#VALUE!</v>
      </c>
      <c r="H5" s="38" t="e">
        <f>IF(E5="NA","NA",IF(E5&gt;=0.7,"Platinum",IF(E5&gt;=0.6,"Gold",IF(E5&gt;=0.5,"Silver",IF(E5&gt;=0.4,"Bronze","Unclassified")))))</f>
        <v>#VALUE!</v>
      </c>
      <c r="K5" t="e">
        <f>IF(H5="NA",1,IF(H5="Platinum",5,IF(H5="Gold",4,IF(H5="Silver",3,IF(H5="Bronze",2,1)))))</f>
        <v>#VALUE!</v>
      </c>
      <c r="L5" t="str">
        <f>IF(COUNTIF('Credit Summary'!Y41:Y41,"Blank")&gt;0,"Blank","OK")</f>
        <v>Blank</v>
      </c>
    </row>
    <row r="6" spans="2:12">
      <c r="B6" s="33" t="s">
        <v>40</v>
      </c>
      <c r="C6" s="12">
        <f>'Credit Summary'!J79</f>
        <v>0</v>
      </c>
      <c r="D6" s="12">
        <f>'Credit Summary'!N79</f>
        <v>0</v>
      </c>
      <c r="E6" s="16" t="str">
        <f>IF(C6&gt;0,IF(D6&gt;0,(D6/C6),"NA"),"NA")</f>
        <v>NA</v>
      </c>
      <c r="F6" s="29">
        <v>0.15</v>
      </c>
      <c r="G6" s="22" t="str">
        <f>IF(E6&lt;&gt;"NA",E6*F6*100,"NA")</f>
        <v>NA</v>
      </c>
      <c r="H6" s="12"/>
      <c r="L6" t="str">
        <f>IF(COUNTIF('Credit Summary'!Y69:Y71,"Blank")&gt;0,"Blank","OK")</f>
        <v>Blank</v>
      </c>
    </row>
    <row r="7" spans="2:12">
      <c r="B7" s="33" t="s">
        <v>117</v>
      </c>
      <c r="C7" s="12" t="e">
        <f>'Credit Summary'!J115</f>
        <v>#VALUE!</v>
      </c>
      <c r="D7" s="12" t="e">
        <f>'Credit Summary'!N115</f>
        <v>#VALUE!</v>
      </c>
      <c r="E7" s="16" t="e">
        <f>IF(C7&gt;0,IF(D7&gt;0,(D7/C7),"NA"),"NA")</f>
        <v>#VALUE!</v>
      </c>
      <c r="F7" s="29">
        <v>0.25</v>
      </c>
      <c r="G7" s="22" t="e">
        <f>IF(E7&lt;&gt;"NA",E7*F7*100,"NA")</f>
        <v>#VALUE!</v>
      </c>
      <c r="H7" s="38" t="e">
        <f>IF(E7="NA","NA",IF(E7&gt;=0.7,"Platinum",IF(E7&gt;=0.6,"Gold",IF(E7&gt;=0.5,"Silver",IF(E7&gt;=0.4,"Bronze","Unclassified")))))</f>
        <v>#VALUE!</v>
      </c>
      <c r="K7" t="e">
        <f>IF(H7="NA",1,IF(H7="Platinum",5,IF(H7="Gold",4,IF(H7="Silver",3,IF(H7="Bronze",2,1)))))</f>
        <v>#VALUE!</v>
      </c>
      <c r="L7" t="str">
        <f>IF(COUNTIF('Credit Summary'!Y83:Y83,"Blank")&gt;0,"Blank","OK")</f>
        <v>Blank</v>
      </c>
    </row>
    <row r="8" spans="2:12" ht="15" customHeight="1">
      <c r="B8" s="34" t="s">
        <v>124</v>
      </c>
      <c r="C8" s="17"/>
      <c r="D8" s="13">
        <f>'Credit Summary'!N122</f>
        <v>0</v>
      </c>
      <c r="E8" s="18"/>
      <c r="F8" s="30">
        <v>1</v>
      </c>
      <c r="G8" s="25">
        <f>D8</f>
        <v>0</v>
      </c>
      <c r="H8" s="39" t="str">
        <f>IF(G8="","Unclassified",IF(G8&gt;=3,"Platinum",IF(G8&gt;=2,"Gold",IF(G8&gt;=1,"Silver",IF(G8=0,"Bronze","Unclassified")))))</f>
        <v>Bronze</v>
      </c>
      <c r="K8">
        <f>IF(H8="NA",1,IF(H8="Platinum",5,IF(H8="Gold",4,IF(H8="Silver",3,IF(H8="Bronze",2,1)))))</f>
        <v>2</v>
      </c>
      <c r="L8" t="str">
        <f>IF(COUNTIF(L3:L7,"Blank")&lt;5,"OK","Blank")</f>
        <v>Blank</v>
      </c>
    </row>
    <row r="9" spans="2:12" ht="15" hidden="1" customHeight="1">
      <c r="B9" s="14"/>
      <c r="C9" s="15"/>
      <c r="D9" s="15"/>
      <c r="E9" s="10"/>
      <c r="F9" s="36" t="s">
        <v>137</v>
      </c>
      <c r="G9" s="26" t="e">
        <f>SUM(G3:G8)</f>
        <v>#VALUE!</v>
      </c>
      <c r="H9" s="40" t="e">
        <f>IF(G9=0,"NA",IF(G9&gt;=75,"Platinum",IF(G9&gt;=65,"Gold",IF(G9&gt;=55,"Silver",IF(G9&gt;=40,"Bronze","Unclassified")))))</f>
        <v>#VALUE!</v>
      </c>
      <c r="K9" t="e">
        <f>IF(H9="NA",1,IF(H9="Platinum",5,IF(H9="Gold",4,IF(H9="Silver",3,IF(H9="Bronze",2,1)))))</f>
        <v>#VALUE!</v>
      </c>
    </row>
    <row r="10" spans="2:12">
      <c r="F10" s="23" t="s">
        <v>136</v>
      </c>
      <c r="G10" s="27" t="e">
        <f>+G9</f>
        <v>#VALUE!</v>
      </c>
      <c r="H10" s="20" t="str">
        <f>IF(J10&lt;&gt;8,"Canot be Assessed",IF(K10=1,"Unclassified",IF(K10=2,"Bronze",IF(K10=3,"Silver",IF(K10=4,"Gold",IF(K10=5,"Platinum","NA"))))))</f>
        <v>Canot be Assessed</v>
      </c>
      <c r="J10">
        <f>COUNTIF('Credit Summary'!Y:Y,"OK")</f>
        <v>0</v>
      </c>
      <c r="K10" t="e">
        <f>MIN(K3:K9)</f>
        <v>#VALUE!</v>
      </c>
      <c r="L10" t="str">
        <f>IF(COUNTIF(L3:L7,"Blank")&gt;0,"Blank","OK")</f>
        <v>Blank</v>
      </c>
    </row>
    <row r="14" spans="2:12">
      <c r="B14" s="3" t="s">
        <v>261</v>
      </c>
    </row>
    <row r="15" spans="2:12">
      <c r="B15" s="152" t="s">
        <v>111</v>
      </c>
      <c r="C15" s="153" t="s">
        <v>127</v>
      </c>
      <c r="D15" s="153" t="s">
        <v>128</v>
      </c>
      <c r="E15" s="153" t="s">
        <v>129</v>
      </c>
      <c r="F15" s="154" t="s">
        <v>133</v>
      </c>
      <c r="G15" s="154" t="s">
        <v>134</v>
      </c>
      <c r="H15" s="155" t="s">
        <v>135</v>
      </c>
    </row>
    <row r="16" spans="2:12">
      <c r="B16" s="32" t="s">
        <v>7</v>
      </c>
      <c r="C16" s="11">
        <f>'Credit Summary'!R20</f>
        <v>0</v>
      </c>
      <c r="D16" s="11">
        <f>'Credit Summary'!V20</f>
        <v>0</v>
      </c>
      <c r="E16" s="16" t="str">
        <f>IF(C16&gt;0,IF(D16&gt;0,(D16/C16),"NA"),"NA")</f>
        <v>NA</v>
      </c>
      <c r="F16" s="28">
        <v>0.18</v>
      </c>
      <c r="G16" s="24" t="str">
        <f>IF(E16&lt;&gt;"NA",E16*F16*100,"NA")</f>
        <v>NA</v>
      </c>
      <c r="H16" s="37" t="str">
        <f>IF(E16="NA","NA",IF(E16&gt;=0.7,"Platinum",IF(E16&gt;=0.6,"Gold",IF(E16&gt;=0.5,"Silver",IF(E16&gt;=0.4,"Bronze","Unclassified")))))</f>
        <v>NA</v>
      </c>
      <c r="K16">
        <f>IF(H16="NA",1,IF(H16="Platinum",5,IF(H16="Gold",4,IF(H16="Silver",3,IF(H16="Bronze",2,1)))))</f>
        <v>1</v>
      </c>
      <c r="L16" t="str">
        <f>IF(COUNTIF('Credit Summary'!Z4:Z4,"Blank")&gt;0,"Blank","OK")</f>
        <v>Blank</v>
      </c>
    </row>
    <row r="17" spans="2:12">
      <c r="B17" s="33" t="s">
        <v>141</v>
      </c>
      <c r="C17" s="12">
        <f>'Credit Summary'!R37</f>
        <v>0</v>
      </c>
      <c r="D17" s="12">
        <f>'Credit Summary'!V37</f>
        <v>0</v>
      </c>
      <c r="E17" s="16" t="str">
        <f>IF(C17&gt;0,IF(D17&gt;0,(D17/C17),"NA"),"NA")</f>
        <v>NA</v>
      </c>
      <c r="F17" s="29">
        <v>0.12</v>
      </c>
      <c r="G17" s="22" t="str">
        <f>IF(E17&lt;&gt;"NA",E17*F17*100,"NA")</f>
        <v>NA</v>
      </c>
      <c r="H17" s="12"/>
      <c r="L17" t="str">
        <f>IF(COUNTIF('Credit Summary'!Z24:Z25,"Blank")&gt;0,"Blank","OK")</f>
        <v>Blank</v>
      </c>
    </row>
    <row r="18" spans="2:12">
      <c r="B18" s="33" t="s">
        <v>29</v>
      </c>
      <c r="C18" s="12" t="e">
        <f>'Credit Summary'!R65</f>
        <v>#VALUE!</v>
      </c>
      <c r="D18" s="12" t="e">
        <f>'Credit Summary'!V65</f>
        <v>#VALUE!</v>
      </c>
      <c r="E18" s="16" t="e">
        <f>IF(C18&gt;0,IF(D18&gt;0,(D18/C18),"NA"),"NA")</f>
        <v>#VALUE!</v>
      </c>
      <c r="F18" s="29">
        <v>0.3</v>
      </c>
      <c r="G18" s="22" t="e">
        <f>IF(E18&lt;&gt;"NA",E18*F18*100,"NA")</f>
        <v>#VALUE!</v>
      </c>
      <c r="H18" s="38" t="e">
        <f>IF(E18="NA","NA",IF(E18&gt;=0.7,"Platinum",IF(E18&gt;=0.6,"Gold",IF(E18&gt;=0.5,"Silver",IF(E18&gt;=0.4,"Bronze","Unclassified")))))</f>
        <v>#VALUE!</v>
      </c>
      <c r="K18" t="e">
        <f>IF(H18="NA",1,IF(H18="Platinum",5,IF(H18="Gold",4,IF(H18="Silver",3,IF(H18="Bronze",2,1)))))</f>
        <v>#VALUE!</v>
      </c>
      <c r="L18" t="str">
        <f>IF(COUNTIF('Credit Summary'!Z41:Z41,"Blank")&gt;0,"Blank","OK")</f>
        <v>Blank</v>
      </c>
    </row>
    <row r="19" spans="2:12">
      <c r="B19" s="33" t="s">
        <v>40</v>
      </c>
      <c r="C19" s="12">
        <f>'Credit Summary'!R79</f>
        <v>0</v>
      </c>
      <c r="D19" s="12">
        <f>'Credit Summary'!V79</f>
        <v>0</v>
      </c>
      <c r="E19" s="16" t="str">
        <f>IF(C19&gt;0,IF(D19&gt;0,(D19/C19),"NA"),"NA")</f>
        <v>NA</v>
      </c>
      <c r="F19" s="29">
        <v>0.15</v>
      </c>
      <c r="G19" s="22" t="str">
        <f>IF(E19&lt;&gt;"NA",E19*F19*100,"NA")</f>
        <v>NA</v>
      </c>
      <c r="H19" s="12"/>
      <c r="L19" t="str">
        <f>IF(COUNTIF('Credit Summary'!Z69:Z71,"Blank")&gt;0,"Blank","OK")</f>
        <v>Blank</v>
      </c>
    </row>
    <row r="20" spans="2:12">
      <c r="B20" s="33" t="s">
        <v>117</v>
      </c>
      <c r="C20" s="12" t="e">
        <f>'Credit Summary'!R115</f>
        <v>#VALUE!</v>
      </c>
      <c r="D20" s="12" t="e">
        <f>'Credit Summary'!V115</f>
        <v>#VALUE!</v>
      </c>
      <c r="E20" s="16" t="e">
        <f>IF(C20&gt;0,IF(D20&gt;0,(D20/C20),"NA"),"NA")</f>
        <v>#VALUE!</v>
      </c>
      <c r="F20" s="29">
        <v>0.25</v>
      </c>
      <c r="G20" s="22" t="e">
        <f>IF(E20&lt;&gt;"NA",E20*F20*100,"NA")</f>
        <v>#VALUE!</v>
      </c>
      <c r="H20" s="38" t="e">
        <f>IF(E20="NA","NA",IF(E20&gt;=0.7,"Platinum",IF(E20&gt;=0.6,"Gold",IF(E20&gt;=0.5,"Silver",IF(E20&gt;=0.4,"Bronze","Unclassified")))))</f>
        <v>#VALUE!</v>
      </c>
      <c r="K20" t="e">
        <f>IF(H20="NA",1,IF(H20="Platinum",5,IF(H20="Gold",4,IF(H20="Silver",3,IF(H20="Bronze",2,1)))))</f>
        <v>#VALUE!</v>
      </c>
      <c r="L20" t="str">
        <f>IF(COUNTIF('Credit Summary'!Z83:Z83,"Blank")&gt;0,"Blank","OK")</f>
        <v>Blank</v>
      </c>
    </row>
    <row r="21" spans="2:12">
      <c r="B21" s="34" t="s">
        <v>124</v>
      </c>
      <c r="C21" s="17"/>
      <c r="D21" s="13">
        <f>'Credit Summary'!V122</f>
        <v>0</v>
      </c>
      <c r="E21" s="18"/>
      <c r="F21" s="30">
        <v>1</v>
      </c>
      <c r="G21" s="25">
        <f>D21</f>
        <v>0</v>
      </c>
      <c r="H21" s="39" t="str">
        <f>IF(G21="","Unclassified",IF(G21&gt;=3,"Platinum",IF(G21&gt;=2,"Gold",IF(G21&gt;=1,"Silver",IF(G21=0,"Bronze","Unclassified")))))</f>
        <v>Bronze</v>
      </c>
      <c r="K21">
        <f>IF(H21="NA",1,IF(H21="Platinum",5,IF(H21="Gold",4,IF(H21="Silver",3,IF(H21="Bronze",2,1)))))</f>
        <v>2</v>
      </c>
      <c r="L21" t="str">
        <f>IF(COUNTIF(L16:L20,"Blank")&lt;5,"OK","Blank")</f>
        <v>Blank</v>
      </c>
    </row>
    <row r="22" spans="2:12" hidden="1">
      <c r="B22" s="14"/>
      <c r="C22" s="15"/>
      <c r="D22" s="15"/>
      <c r="E22" s="10"/>
      <c r="F22" s="36" t="s">
        <v>137</v>
      </c>
      <c r="G22" s="26" t="e">
        <f>SUM(G16:G21)</f>
        <v>#VALUE!</v>
      </c>
      <c r="H22" s="40" t="e">
        <f>IF(G22=0,"NA",IF(G22&gt;=75,"Platinum",IF(G22&gt;=65,"Gold",IF(G22&gt;=55,"Silver",IF(G22&gt;=40,"Bronze","Unclassified")))))</f>
        <v>#VALUE!</v>
      </c>
      <c r="K22" t="e">
        <f>IF(H22="NA",1,IF(H22="Platinum",5,IF(H22="Gold",4,IF(H22="Silver",3,IF(H22="Bronze",2,1)))))</f>
        <v>#VALUE!</v>
      </c>
    </row>
    <row r="23" spans="2:12">
      <c r="F23" s="23" t="s">
        <v>136</v>
      </c>
      <c r="G23" s="27" t="e">
        <f>+G22</f>
        <v>#VALUE!</v>
      </c>
      <c r="H23" s="20" t="str">
        <f>IF(J23&lt;&gt;8,"Canot be Assessed",IF(K23=1,"Unclassified",IF(K23=2,"Bronze",IF(K23=3,"Silver",IF(K23=4,"Gold",IF(K23=5,"Platinum","NA"))))))</f>
        <v>Canot be Assessed</v>
      </c>
      <c r="J23">
        <f>COUNTIF('Credit Summary'!Z:Z,"OK")</f>
        <v>0</v>
      </c>
      <c r="K23" t="e">
        <f>MIN(K16:K22)</f>
        <v>#VALUE!</v>
      </c>
      <c r="L23" t="str">
        <f>IF(COUNTIF(L16:L20,"Blank")&gt;0,"Blank","OK")</f>
        <v>Blank</v>
      </c>
    </row>
  </sheetData>
  <sheetProtection selectLockedCells="1"/>
  <phoneticPr fontId="28" type="noConversion"/>
  <conditionalFormatting sqref="C3:H8 G10:H10 C16:H21 G23:H23">
    <cfRule type="expression" dxfId="0" priority="1">
      <formula>$L3="Blank"</formula>
    </cfRule>
  </conditionalFormatting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"/>
  <sheetViews>
    <sheetView view="pageBreakPreview" zoomScaleNormal="100" zoomScaleSheetLayoutView="100" workbookViewId="0">
      <selection activeCell="G8" sqref="G8"/>
    </sheetView>
  </sheetViews>
  <sheetFormatPr defaultRowHeight="15"/>
  <cols>
    <col min="1" max="1" width="3.42578125" customWidth="1"/>
    <col min="2" max="2" width="27.7109375" bestFit="1" customWidth="1"/>
    <col min="3" max="3" width="17.42578125" bestFit="1" customWidth="1"/>
    <col min="4" max="4" width="16.140625" bestFit="1" customWidth="1"/>
    <col min="5" max="5" width="20.5703125" bestFit="1" customWidth="1"/>
    <col min="6" max="6" width="22" bestFit="1" customWidth="1"/>
    <col min="7" max="7" width="24.140625" bestFit="1" customWidth="1"/>
    <col min="8" max="8" width="19.5703125" bestFit="1" customWidth="1"/>
  </cols>
  <sheetData>
    <row r="1" spans="2:8">
      <c r="B1" s="3" t="s">
        <v>260</v>
      </c>
    </row>
    <row r="2" spans="2:8">
      <c r="B2" s="31" t="s">
        <v>111</v>
      </c>
      <c r="C2" s="19" t="s">
        <v>127</v>
      </c>
      <c r="D2" s="19" t="s">
        <v>128</v>
      </c>
      <c r="E2" s="19" t="s">
        <v>129</v>
      </c>
      <c r="F2" s="21" t="s">
        <v>133</v>
      </c>
      <c r="G2" s="21" t="s">
        <v>134</v>
      </c>
      <c r="H2" s="35" t="s">
        <v>135</v>
      </c>
    </row>
    <row r="3" spans="2:8">
      <c r="B3" s="32" t="s">
        <v>7</v>
      </c>
      <c r="C3" s="168"/>
      <c r="D3" s="168"/>
      <c r="E3" s="169"/>
      <c r="F3" s="28">
        <v>0.18</v>
      </c>
      <c r="G3" s="172"/>
      <c r="H3" s="173"/>
    </row>
    <row r="4" spans="2:8">
      <c r="B4" s="33" t="s">
        <v>141</v>
      </c>
      <c r="C4" s="170"/>
      <c r="D4" s="170"/>
      <c r="E4" s="169"/>
      <c r="F4" s="29">
        <v>0.12</v>
      </c>
      <c r="G4" s="174"/>
      <c r="H4" s="170"/>
    </row>
    <row r="5" spans="2:8">
      <c r="B5" s="33" t="s">
        <v>29</v>
      </c>
      <c r="C5" s="170"/>
      <c r="D5" s="170"/>
      <c r="E5" s="169"/>
      <c r="F5" s="29">
        <v>0.3</v>
      </c>
      <c r="G5" s="174"/>
      <c r="H5" s="175"/>
    </row>
    <row r="6" spans="2:8">
      <c r="B6" s="33" t="s">
        <v>40</v>
      </c>
      <c r="C6" s="170"/>
      <c r="D6" s="170"/>
      <c r="E6" s="169"/>
      <c r="F6" s="29">
        <v>0.15</v>
      </c>
      <c r="G6" s="174"/>
      <c r="H6" s="170"/>
    </row>
    <row r="7" spans="2:8">
      <c r="B7" s="33" t="s">
        <v>117</v>
      </c>
      <c r="C7" s="170"/>
      <c r="D7" s="170"/>
      <c r="E7" s="169"/>
      <c r="F7" s="29">
        <v>0.25</v>
      </c>
      <c r="G7" s="174"/>
      <c r="H7" s="175"/>
    </row>
    <row r="8" spans="2:8" ht="15" customHeight="1">
      <c r="B8" s="34" t="s">
        <v>124</v>
      </c>
      <c r="C8" s="17"/>
      <c r="D8" s="171"/>
      <c r="E8" s="18"/>
      <c r="F8" s="30">
        <v>1</v>
      </c>
      <c r="G8" s="176"/>
      <c r="H8" s="177"/>
    </row>
    <row r="9" spans="2:8" ht="15" hidden="1" customHeight="1">
      <c r="B9" s="14"/>
      <c r="C9" s="15"/>
      <c r="D9" s="15"/>
      <c r="E9" s="10"/>
      <c r="F9" s="36" t="s">
        <v>137</v>
      </c>
      <c r="G9" s="178"/>
      <c r="H9" s="179"/>
    </row>
    <row r="10" spans="2:8">
      <c r="F10" s="23" t="s">
        <v>136</v>
      </c>
      <c r="G10" s="180"/>
      <c r="H10" s="181"/>
    </row>
  </sheetData>
  <sheetProtection algorithmName="SHA-512" hashValue="IPS8qEvQ4yukL1Rd9MsQQi+evJo5BJMGhJFC/HYVLrA6QkDso5RXrW74epxtvse9sPQc/IncKD1IsQ4XQAWKAQ==" saltValue="XH+Fg2R3lR5g8GwTH6crJA==" spinCount="100000" sheet="1" objects="1" scenarios="1" selectLockedCells="1"/>
  <pageMargins left="0.7" right="0.7" top="0.75" bottom="0.75" header="0.3" footer="0.3"/>
  <pageSetup paperSize="9" scale="57" orientation="portrait" r:id="rId1"/>
  <headerFooter>
    <oddHeader>&amp;RDoc. No.: PAM-FM-016</oddHeader>
    <oddFooter>&amp;LCredit Summary EB1.2 Target Rating (PAM-FM-016)&amp;CPage &amp;P&amp;RRev 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Y20"/>
  <sheetViews>
    <sheetView topLeftCell="H1" workbookViewId="0">
      <selection activeCell="U16" sqref="U16"/>
    </sheetView>
  </sheetViews>
  <sheetFormatPr defaultRowHeight="15"/>
  <cols>
    <col min="1" max="1" width="12.7109375" style="156" bestFit="1" customWidth="1"/>
    <col min="2" max="2" width="11" style="157" bestFit="1" customWidth="1"/>
    <col min="3" max="3" width="14.85546875" style="157" bestFit="1" customWidth="1"/>
    <col min="4" max="5" width="9.140625" style="157"/>
    <col min="6" max="17" width="8.7109375" style="157" customWidth="1"/>
    <col min="20" max="20" width="9.140625" style="156"/>
    <col min="21" max="25" width="9.140625" style="157"/>
    <col min="26" max="16384" width="9.140625" style="156"/>
  </cols>
  <sheetData>
    <row r="1" spans="1:25" s="158" customFormat="1">
      <c r="A1" s="158" t="s">
        <v>262</v>
      </c>
      <c r="B1" s="159" t="s">
        <v>263</v>
      </c>
      <c r="C1" s="159" t="s">
        <v>264</v>
      </c>
      <c r="D1" s="159" t="s">
        <v>265</v>
      </c>
      <c r="E1" s="159" t="s">
        <v>266</v>
      </c>
      <c r="F1" s="159" t="s">
        <v>267</v>
      </c>
      <c r="G1" s="159" t="s">
        <v>268</v>
      </c>
      <c r="H1" s="159" t="s">
        <v>269</v>
      </c>
      <c r="I1" s="159" t="s">
        <v>270</v>
      </c>
      <c r="J1" s="159" t="s">
        <v>271</v>
      </c>
      <c r="K1" s="159" t="s">
        <v>272</v>
      </c>
      <c r="L1" s="159" t="s">
        <v>273</v>
      </c>
      <c r="M1" s="159" t="s">
        <v>274</v>
      </c>
      <c r="N1" s="159" t="s">
        <v>275</v>
      </c>
      <c r="O1" s="159" t="s">
        <v>276</v>
      </c>
      <c r="P1" s="159" t="s">
        <v>277</v>
      </c>
      <c r="Q1" s="159" t="s">
        <v>278</v>
      </c>
      <c r="R1" s="160" t="s">
        <v>280</v>
      </c>
      <c r="S1" s="160" t="s">
        <v>281</v>
      </c>
      <c r="U1" s="159" t="s">
        <v>283</v>
      </c>
      <c r="V1" s="159" t="s">
        <v>284</v>
      </c>
      <c r="W1" s="159" t="s">
        <v>285</v>
      </c>
      <c r="X1" s="159" t="s">
        <v>286</v>
      </c>
      <c r="Y1" s="159" t="s">
        <v>287</v>
      </c>
    </row>
    <row r="2" spans="1:25" ht="12.75">
      <c r="B2" s="157" t="s">
        <v>247</v>
      </c>
      <c r="C2" s="157" t="s">
        <v>209</v>
      </c>
      <c r="D2" s="157" t="s">
        <v>112</v>
      </c>
      <c r="E2" s="157" t="s">
        <v>249</v>
      </c>
      <c r="F2" s="157" t="s">
        <v>248</v>
      </c>
      <c r="G2" s="157" t="s">
        <v>248</v>
      </c>
      <c r="H2" s="157" t="s">
        <v>252</v>
      </c>
      <c r="I2" s="157" t="s">
        <v>252</v>
      </c>
      <c r="J2" s="157" t="s">
        <v>252</v>
      </c>
      <c r="K2" s="157" t="s">
        <v>252</v>
      </c>
      <c r="L2" s="157" t="s">
        <v>252</v>
      </c>
      <c r="M2" s="157" t="s">
        <v>252</v>
      </c>
      <c r="N2" s="157" t="s">
        <v>252</v>
      </c>
      <c r="O2" s="157" t="s">
        <v>252</v>
      </c>
      <c r="P2" s="157" t="s">
        <v>252</v>
      </c>
      <c r="Q2" s="157" t="s">
        <v>252</v>
      </c>
      <c r="R2" s="156" t="s">
        <v>252</v>
      </c>
      <c r="S2" s="156" t="s">
        <v>252</v>
      </c>
      <c r="U2" s="157" t="s">
        <v>252</v>
      </c>
      <c r="V2" s="157" t="s">
        <v>252</v>
      </c>
      <c r="W2" s="157" t="s">
        <v>252</v>
      </c>
      <c r="X2" s="157" t="s">
        <v>252</v>
      </c>
      <c r="Y2" s="157" t="s">
        <v>252</v>
      </c>
    </row>
    <row r="3" spans="1:25" ht="12.75">
      <c r="B3" s="157" t="s">
        <v>250</v>
      </c>
      <c r="C3" s="157" t="s">
        <v>251</v>
      </c>
      <c r="D3" s="157" t="s">
        <v>113</v>
      </c>
      <c r="E3" s="157" t="s">
        <v>253</v>
      </c>
      <c r="F3" s="157" t="s">
        <v>252</v>
      </c>
      <c r="G3" s="157" t="s">
        <v>252</v>
      </c>
      <c r="H3" s="157" t="s">
        <v>255</v>
      </c>
      <c r="I3" s="157" t="s">
        <v>255</v>
      </c>
      <c r="J3" s="157" t="s">
        <v>255</v>
      </c>
      <c r="K3" s="157" t="s">
        <v>255</v>
      </c>
      <c r="L3" s="157" t="s">
        <v>255</v>
      </c>
      <c r="M3" s="157" t="s">
        <v>255</v>
      </c>
      <c r="N3" s="157" t="s">
        <v>255</v>
      </c>
      <c r="O3" s="157" t="s">
        <v>255</v>
      </c>
      <c r="P3" s="157" t="s">
        <v>255</v>
      </c>
      <c r="Q3" s="157" t="s">
        <v>255</v>
      </c>
      <c r="R3" s="156" t="s">
        <v>255</v>
      </c>
      <c r="S3" s="156" t="s">
        <v>255</v>
      </c>
      <c r="U3" s="157">
        <v>1</v>
      </c>
      <c r="V3" s="157">
        <v>2</v>
      </c>
      <c r="W3" s="157">
        <v>3</v>
      </c>
      <c r="X3" s="157">
        <v>5</v>
      </c>
      <c r="Y3" s="157">
        <v>15</v>
      </c>
    </row>
    <row r="4" spans="1:25" ht="12.75">
      <c r="B4" s="157" t="s">
        <v>254</v>
      </c>
      <c r="C4" s="157" t="s">
        <v>210</v>
      </c>
      <c r="D4" s="157" t="s">
        <v>114</v>
      </c>
      <c r="G4" s="157">
        <v>0</v>
      </c>
      <c r="H4" s="157">
        <v>1</v>
      </c>
      <c r="I4" s="157">
        <v>1</v>
      </c>
      <c r="J4" s="157">
        <v>2</v>
      </c>
      <c r="K4" s="157">
        <v>2</v>
      </c>
      <c r="L4" s="157">
        <v>3</v>
      </c>
      <c r="M4" s="157">
        <v>3</v>
      </c>
      <c r="N4" s="157">
        <v>5</v>
      </c>
      <c r="O4" s="157">
        <v>5</v>
      </c>
      <c r="P4" s="157">
        <v>15</v>
      </c>
      <c r="Q4" s="157">
        <v>15</v>
      </c>
      <c r="R4" s="156" t="s">
        <v>279</v>
      </c>
      <c r="S4" s="156" t="s">
        <v>279</v>
      </c>
      <c r="V4" s="157">
        <v>1</v>
      </c>
      <c r="W4" s="157">
        <v>2</v>
      </c>
      <c r="X4" s="157">
        <v>4</v>
      </c>
      <c r="Y4" s="157">
        <v>14</v>
      </c>
    </row>
    <row r="5" spans="1:25" ht="12.75">
      <c r="B5" s="157" t="s">
        <v>256</v>
      </c>
      <c r="C5" s="157" t="s">
        <v>207</v>
      </c>
      <c r="D5" s="157" t="s">
        <v>115</v>
      </c>
      <c r="I5" s="157">
        <v>0</v>
      </c>
      <c r="J5" s="157">
        <v>1</v>
      </c>
      <c r="K5" s="157">
        <v>1</v>
      </c>
      <c r="L5" s="157">
        <v>2</v>
      </c>
      <c r="M5" s="157">
        <v>2</v>
      </c>
      <c r="N5" s="157">
        <v>4</v>
      </c>
      <c r="O5" s="157">
        <v>4</v>
      </c>
      <c r="P5" s="157">
        <v>14</v>
      </c>
      <c r="Q5" s="157">
        <v>14</v>
      </c>
      <c r="R5" s="156"/>
      <c r="S5" s="156">
        <v>0</v>
      </c>
      <c r="W5" s="157">
        <v>1</v>
      </c>
      <c r="X5" s="157">
        <v>3</v>
      </c>
      <c r="Y5" s="157">
        <v>13</v>
      </c>
    </row>
    <row r="6" spans="1:25" ht="12.75">
      <c r="B6" s="157" t="s">
        <v>257</v>
      </c>
      <c r="C6" s="157" t="s">
        <v>258</v>
      </c>
      <c r="K6" s="157">
        <v>0</v>
      </c>
      <c r="L6" s="157">
        <v>1</v>
      </c>
      <c r="M6" s="157">
        <v>1</v>
      </c>
      <c r="N6" s="157">
        <v>3</v>
      </c>
      <c r="O6" s="157">
        <v>3</v>
      </c>
      <c r="P6" s="157">
        <v>13</v>
      </c>
      <c r="Q6" s="157">
        <v>13</v>
      </c>
      <c r="R6" s="156"/>
      <c r="S6" s="156"/>
      <c r="X6" s="157">
        <v>2</v>
      </c>
      <c r="Y6" s="157">
        <v>12</v>
      </c>
    </row>
    <row r="7" spans="1:25" ht="12.75">
      <c r="B7" s="157" t="s">
        <v>206</v>
      </c>
      <c r="C7" s="157" t="s">
        <v>259</v>
      </c>
      <c r="M7" s="157">
        <v>0</v>
      </c>
      <c r="N7" s="157">
        <v>2</v>
      </c>
      <c r="O7" s="157">
        <v>2</v>
      </c>
      <c r="P7" s="157">
        <v>12</v>
      </c>
      <c r="Q7" s="157">
        <v>12</v>
      </c>
      <c r="R7" s="156"/>
      <c r="S7" s="156"/>
      <c r="X7" s="157">
        <v>1</v>
      </c>
      <c r="Y7" s="157">
        <v>11</v>
      </c>
    </row>
    <row r="8" spans="1:25" ht="12.75">
      <c r="B8" s="157" t="s">
        <v>208</v>
      </c>
      <c r="N8" s="157">
        <v>1</v>
      </c>
      <c r="O8" s="157">
        <v>1</v>
      </c>
      <c r="P8" s="157">
        <v>11</v>
      </c>
      <c r="Q8" s="157">
        <v>11</v>
      </c>
      <c r="R8" s="156"/>
      <c r="S8" s="156"/>
      <c r="Y8" s="157">
        <v>10</v>
      </c>
    </row>
    <row r="9" spans="1:25" ht="12.75">
      <c r="O9" s="157">
        <v>0</v>
      </c>
      <c r="P9" s="157">
        <v>10</v>
      </c>
      <c r="Q9" s="157">
        <v>10</v>
      </c>
      <c r="R9" s="156"/>
      <c r="S9" s="156"/>
      <c r="Y9" s="157">
        <v>9</v>
      </c>
    </row>
    <row r="10" spans="1:25" ht="12.75">
      <c r="P10" s="157">
        <v>9</v>
      </c>
      <c r="Q10" s="157">
        <v>9</v>
      </c>
      <c r="R10" s="156"/>
      <c r="S10" s="156"/>
      <c r="Y10" s="157">
        <v>8</v>
      </c>
    </row>
    <row r="11" spans="1:25" ht="12.75">
      <c r="P11" s="157">
        <v>8</v>
      </c>
      <c r="Q11" s="157">
        <v>8</v>
      </c>
      <c r="R11" s="156"/>
      <c r="S11" s="156"/>
      <c r="Y11" s="157">
        <v>7</v>
      </c>
    </row>
    <row r="12" spans="1:25" ht="12.75">
      <c r="P12" s="157">
        <v>7</v>
      </c>
      <c r="Q12" s="157">
        <v>7</v>
      </c>
      <c r="R12" s="156"/>
      <c r="S12" s="156"/>
      <c r="Y12" s="157">
        <v>6</v>
      </c>
    </row>
    <row r="13" spans="1:25" ht="12.75">
      <c r="P13" s="157">
        <v>6</v>
      </c>
      <c r="Q13" s="157">
        <v>6</v>
      </c>
      <c r="R13" s="156"/>
      <c r="S13" s="156"/>
      <c r="Y13" s="157">
        <v>5</v>
      </c>
    </row>
    <row r="14" spans="1:25" ht="12.75">
      <c r="P14" s="157">
        <v>5</v>
      </c>
      <c r="Q14" s="157">
        <v>5</v>
      </c>
      <c r="R14" s="156"/>
      <c r="S14" s="156"/>
      <c r="Y14" s="157">
        <v>4</v>
      </c>
    </row>
    <row r="15" spans="1:25" ht="12.75">
      <c r="P15" s="157">
        <v>4</v>
      </c>
      <c r="Q15" s="157">
        <v>4</v>
      </c>
      <c r="R15" s="156"/>
      <c r="S15" s="156"/>
      <c r="Y15" s="157">
        <v>3</v>
      </c>
    </row>
    <row r="16" spans="1:25" ht="12.75">
      <c r="P16" s="157">
        <v>3</v>
      </c>
      <c r="Q16" s="157">
        <v>3</v>
      </c>
      <c r="R16" s="156"/>
      <c r="S16" s="156"/>
      <c r="Y16" s="157">
        <v>2</v>
      </c>
    </row>
    <row r="17" spans="16:25" s="156" customFormat="1" ht="12.75">
      <c r="P17" s="157">
        <v>2</v>
      </c>
      <c r="Q17" s="157">
        <v>2</v>
      </c>
      <c r="U17" s="157"/>
      <c r="V17" s="157"/>
      <c r="W17" s="157"/>
      <c r="X17" s="157"/>
      <c r="Y17" s="157">
        <v>1</v>
      </c>
    </row>
    <row r="18" spans="16:25" s="156" customFormat="1" ht="12.75">
      <c r="P18" s="157">
        <v>1</v>
      </c>
      <c r="Q18" s="157">
        <v>1</v>
      </c>
      <c r="U18" s="157"/>
      <c r="V18" s="157"/>
      <c r="W18" s="157"/>
      <c r="X18" s="157"/>
      <c r="Y18" s="157"/>
    </row>
    <row r="19" spans="16:25" s="156" customFormat="1" ht="12.75">
      <c r="P19" s="157"/>
      <c r="Q19" s="157">
        <v>0</v>
      </c>
      <c r="U19" s="157"/>
      <c r="V19" s="157"/>
      <c r="W19" s="157"/>
      <c r="X19" s="157"/>
      <c r="Y19" s="157"/>
    </row>
    <row r="20" spans="16:25" s="156" customFormat="1" ht="12.75">
      <c r="P20" s="157"/>
      <c r="Q20" s="157"/>
      <c r="U20" s="157"/>
      <c r="V20" s="157"/>
      <c r="W20" s="157"/>
      <c r="X20" s="157"/>
      <c r="Y20" s="157"/>
    </row>
  </sheetData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28</vt:i4>
      </vt:variant>
    </vt:vector>
  </HeadingPairs>
  <TitlesOfParts>
    <vt:vector size="33" baseType="lpstr">
      <vt:lpstr>detail(EB1.2)</vt:lpstr>
      <vt:lpstr>Credit Summary</vt:lpstr>
      <vt:lpstr>Target Rating_BSL</vt:lpstr>
      <vt:lpstr>Target Rating</vt:lpstr>
      <vt:lpstr>pull down list</vt:lpstr>
      <vt:lpstr>ac</vt:lpstr>
      <vt:lpstr>area</vt:lpstr>
      <vt:lpstr>areat</vt:lpstr>
      <vt:lpstr>prereq</vt:lpstr>
      <vt:lpstr>prereq_b</vt:lpstr>
      <vt:lpstr>'Credit Summary'!Print_Area</vt:lpstr>
      <vt:lpstr>'detail(EB1.2)'!Print_Area</vt:lpstr>
      <vt:lpstr>'Target Rating'!Print_Area</vt:lpstr>
      <vt:lpstr>'Target Rating_BSL'!Print_Area</vt:lpstr>
      <vt:lpstr>'Credit Summary'!Print_Titles</vt:lpstr>
      <vt:lpstr>sco_1</vt:lpstr>
      <vt:lpstr>sco_1_a</vt:lpstr>
      <vt:lpstr>sco_1_b</vt:lpstr>
      <vt:lpstr>sco_15</vt:lpstr>
      <vt:lpstr>sco_15_a</vt:lpstr>
      <vt:lpstr>sco_15_b</vt:lpstr>
      <vt:lpstr>sco_2</vt:lpstr>
      <vt:lpstr>sco_2_a</vt:lpstr>
      <vt:lpstr>sco_2_b</vt:lpstr>
      <vt:lpstr>sco_3</vt:lpstr>
      <vt:lpstr>sco_3_a</vt:lpstr>
      <vt:lpstr>sco_3_b</vt:lpstr>
      <vt:lpstr>sco_5</vt:lpstr>
      <vt:lpstr>sco_5_a</vt:lpstr>
      <vt:lpstr>sco_5_b</vt:lpstr>
      <vt:lpstr>sco_bon</vt:lpstr>
      <vt:lpstr>sco_bon_b</vt:lpstr>
      <vt:lpstr>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temp_project</dc:creator>
  <cp:lastModifiedBy>Carmen Cheng</cp:lastModifiedBy>
  <cp:lastPrinted>2018-09-05T09:25:29Z</cp:lastPrinted>
  <dcterms:created xsi:type="dcterms:W3CDTF">2014-01-29T08:24:54Z</dcterms:created>
  <dcterms:modified xsi:type="dcterms:W3CDTF">2018-09-05T09:25:35Z</dcterms:modified>
</cp:coreProperties>
</file>