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Beam Society\BEAM Plus\BPlus NB_EB\Template\Credit Summary Template\Without Formula\"/>
    </mc:Choice>
  </mc:AlternateContent>
  <workbookProtection workbookAlgorithmName="SHA-512" workbookHashValue="dbHKnoTExrSNkcdt/bKiNmJge0FhyTffNhRHBUagG3ti1dp/L9HSqU5VcP4Szvta51F4TdIDhhLe/dYTwcrkEQ==" workbookSaltValue="aLeyIoq1Lxfxt6FnIIdqnA==" workbookSpinCount="100000" lockStructure="1"/>
  <bookViews>
    <workbookView xWindow="0" yWindow="0" windowWidth="28800" windowHeight="12135"/>
  </bookViews>
  <sheets>
    <sheet name="detail(NB1.1)" sheetId="5" r:id="rId1"/>
    <sheet name="Credit Summary" sheetId="6" r:id="rId2"/>
    <sheet name="Target Rating_BSL" sheetId="7" state="hidden" r:id="rId3"/>
    <sheet name="Target Rating" sheetId="9" r:id="rId4"/>
    <sheet name="pull down list" sheetId="8" state="hidden" r:id="rId5"/>
  </sheets>
  <definedNames>
    <definedName name="ac">'pull down list'!$C$2:$C$7</definedName>
    <definedName name="area">'pull down list'!$D$2:$D$5</definedName>
    <definedName name="areat">'pull down list'!$B$2:$B$8</definedName>
    <definedName name="prereq">'pull down list'!$F$2:$F$3</definedName>
    <definedName name="prereq_b">'pull down list'!$G$2:$G$4</definedName>
    <definedName name="_xlnm.Print_Area" localSheetId="1">'Credit Summary'!$A$1:$V$142</definedName>
    <definedName name="_xlnm.Print_Area" localSheetId="0">'detail(NB1.1)'!$B$1:$J$52</definedName>
    <definedName name="_xlnm.Print_Area" localSheetId="3">'Target Rating'!$A$1:$H$10</definedName>
    <definedName name="_xlnm.Print_Area" localSheetId="2">'Target Rating_BSL'!$A$1:$H$24</definedName>
    <definedName name="_xlnm.Print_Titles" localSheetId="1">'Credit Summary'!$1:$1</definedName>
    <definedName name="sco_1">'pull down list'!$H$2:$H$4</definedName>
    <definedName name="sco_1_a">'pull down list'!$U$2:$U$3</definedName>
    <definedName name="sco_1_b">'pull down list'!$I$2:$I$5</definedName>
    <definedName name="sco_15">'pull down list'!$P$2:$P$18</definedName>
    <definedName name="sco_15_a">'pull down list'!$Y$2:$Y$17</definedName>
    <definedName name="sco_15_b">'pull down list'!$Q$2:$Q$19</definedName>
    <definedName name="sco_2">'pull down list'!$J$2:$J$5</definedName>
    <definedName name="sco_2_a">'pull down list'!$V$2:$V$4</definedName>
    <definedName name="sco_2_b">'pull down list'!$K$2:$K$6</definedName>
    <definedName name="sco_3">'pull down list'!$L$2:$L$6</definedName>
    <definedName name="sco_3_a">'pull down list'!$W$2:$W$5</definedName>
    <definedName name="sco_3_b">'pull down list'!$M$2:$M$7</definedName>
    <definedName name="sco_5">'pull down list'!$N$2:$N$8</definedName>
    <definedName name="sco_5_a">'pull down list'!$X$2:$X$7</definedName>
    <definedName name="sco_5_b">'pull down list'!$O$2:$O$9</definedName>
    <definedName name="sco_bon">'pull down list'!$R$2:$R$4</definedName>
    <definedName name="sco_bon_b">'pull down list'!$S$2:$S$5</definedName>
    <definedName name="yn">'pull down list'!$E$2:$E$3</definedName>
  </definedNames>
  <calcPr calcId="152511"/>
</workbook>
</file>

<file path=xl/calcChain.xml><?xml version="1.0" encoding="utf-8"?>
<calcChain xmlns="http://schemas.openxmlformats.org/spreadsheetml/2006/main">
  <c r="V142" i="6" l="1"/>
  <c r="L18" i="7" l="1"/>
  <c r="Z100" i="6"/>
  <c r="L20" i="7" s="1"/>
  <c r="Y100" i="6"/>
  <c r="L7" i="7" s="1"/>
  <c r="Z87" i="6"/>
  <c r="L19" i="7" s="1"/>
  <c r="Z86" i="6"/>
  <c r="Y87" i="6"/>
  <c r="Y86" i="6"/>
  <c r="L6" i="7" s="1"/>
  <c r="Z57" i="6"/>
  <c r="Y57" i="6"/>
  <c r="L5" i="7" s="1"/>
  <c r="Y35" i="6"/>
  <c r="Y34" i="6"/>
  <c r="Y33" i="6"/>
  <c r="Z35" i="6"/>
  <c r="Z34" i="6"/>
  <c r="Z33" i="6"/>
  <c r="Z32" i="6"/>
  <c r="L17" i="7" s="1"/>
  <c r="Y32" i="6"/>
  <c r="Z4" i="6"/>
  <c r="L16" i="7" s="1"/>
  <c r="L21" i="7" s="1"/>
  <c r="Y4" i="6"/>
  <c r="L3" i="7" s="1"/>
  <c r="N142" i="6"/>
  <c r="L4" i="7" l="1"/>
  <c r="L8" i="7" s="1"/>
  <c r="L23" i="7"/>
  <c r="J10" i="7"/>
  <c r="J50" i="5"/>
  <c r="L10" i="7" l="1"/>
  <c r="J23" i="7"/>
  <c r="H23" i="7" s="1"/>
  <c r="D21" i="7" l="1"/>
  <c r="V96" i="6"/>
  <c r="D19" i="7" s="1"/>
  <c r="R96" i="6"/>
  <c r="C19" i="7" s="1"/>
  <c r="N96" i="6"/>
  <c r="J96" i="6"/>
  <c r="V53" i="6"/>
  <c r="D17" i="7" s="1"/>
  <c r="R53" i="6"/>
  <c r="C17" i="7" s="1"/>
  <c r="N53" i="6"/>
  <c r="J53" i="6"/>
  <c r="V28" i="6"/>
  <c r="D16" i="7" s="1"/>
  <c r="R28" i="6"/>
  <c r="C16" i="7" s="1"/>
  <c r="N28" i="6"/>
  <c r="J28" i="6"/>
  <c r="C3" i="7" s="1"/>
  <c r="G21" i="7" l="1"/>
  <c r="H21" i="7" s="1"/>
  <c r="K21" i="7" s="1"/>
  <c r="E19" i="7"/>
  <c r="G19" i="7" s="1"/>
  <c r="E17" i="7"/>
  <c r="G17" i="7" s="1"/>
  <c r="E16" i="7"/>
  <c r="H16" i="7" s="1"/>
  <c r="K16" i="7" s="1"/>
  <c r="G16" i="7" l="1"/>
  <c r="H51" i="5" l="1"/>
  <c r="J48" i="5" l="1"/>
  <c r="J49" i="5"/>
  <c r="J47" i="5"/>
  <c r="R82" i="6" l="1"/>
  <c r="C18" i="7" s="1"/>
  <c r="E18" i="7" s="1"/>
  <c r="V135" i="6"/>
  <c r="D20" i="7" s="1"/>
  <c r="N135" i="6"/>
  <c r="V82" i="6"/>
  <c r="D18" i="7" s="1"/>
  <c r="N82" i="6"/>
  <c r="R135" i="6"/>
  <c r="C20" i="7" s="1"/>
  <c r="E20" i="7" s="1"/>
  <c r="J135" i="6"/>
  <c r="J82" i="6"/>
  <c r="D8" i="7"/>
  <c r="G8" i="7" s="1"/>
  <c r="D6" i="7"/>
  <c r="C6" i="7"/>
  <c r="D4" i="7"/>
  <c r="C4" i="7"/>
  <c r="D3" i="7"/>
  <c r="E3" i="7" s="1"/>
  <c r="H3" i="7" s="1"/>
  <c r="Y179" i="5"/>
  <c r="X179" i="5"/>
  <c r="Y178" i="5"/>
  <c r="X178" i="5"/>
  <c r="Y177" i="5"/>
  <c r="X177" i="5"/>
  <c r="Y176" i="5"/>
  <c r="X176" i="5"/>
  <c r="Y175" i="5"/>
  <c r="X175" i="5"/>
  <c r="Y174" i="5"/>
  <c r="X174" i="5"/>
  <c r="Y173" i="5"/>
  <c r="X173" i="5"/>
  <c r="Y172" i="5"/>
  <c r="X172" i="5"/>
  <c r="Y171" i="5"/>
  <c r="X171" i="5"/>
  <c r="Y170" i="5"/>
  <c r="X170" i="5"/>
  <c r="Y169" i="5"/>
  <c r="X169" i="5"/>
  <c r="Y168" i="5"/>
  <c r="X168" i="5"/>
  <c r="Y167" i="5"/>
  <c r="X167" i="5"/>
  <c r="Y166" i="5"/>
  <c r="X166" i="5"/>
  <c r="Y165" i="5"/>
  <c r="X165" i="5"/>
  <c r="Y164" i="5"/>
  <c r="X164" i="5"/>
  <c r="Y163" i="5"/>
  <c r="X163" i="5"/>
  <c r="Y162" i="5"/>
  <c r="X162" i="5"/>
  <c r="Y161" i="5"/>
  <c r="X161" i="5"/>
  <c r="Y160" i="5"/>
  <c r="X160" i="5"/>
  <c r="Y159" i="5"/>
  <c r="X159" i="5"/>
  <c r="Y158" i="5"/>
  <c r="X158" i="5"/>
  <c r="Y157" i="5"/>
  <c r="X157" i="5"/>
  <c r="Y156" i="5"/>
  <c r="X156" i="5"/>
  <c r="Y155" i="5"/>
  <c r="X155" i="5"/>
  <c r="Y154" i="5"/>
  <c r="X154" i="5"/>
  <c r="Y153" i="5"/>
  <c r="X153" i="5"/>
  <c r="Y152" i="5"/>
  <c r="X152" i="5"/>
  <c r="Y151" i="5"/>
  <c r="X151" i="5"/>
  <c r="Y150" i="5"/>
  <c r="X150" i="5"/>
  <c r="Y149" i="5"/>
  <c r="X149" i="5"/>
  <c r="Y148" i="5"/>
  <c r="X148" i="5"/>
  <c r="Y143" i="5"/>
  <c r="X143" i="5"/>
  <c r="Y142" i="5"/>
  <c r="X142" i="5"/>
  <c r="Y141" i="5"/>
  <c r="X141" i="5"/>
  <c r="Y140" i="5"/>
  <c r="X140" i="5"/>
  <c r="Y139" i="5"/>
  <c r="X139" i="5"/>
  <c r="Y138" i="5"/>
  <c r="X138" i="5"/>
  <c r="Y137" i="5"/>
  <c r="X137" i="5"/>
  <c r="Y136" i="5"/>
  <c r="X136" i="5"/>
  <c r="Y135" i="5"/>
  <c r="X135" i="5"/>
  <c r="Y134" i="5"/>
  <c r="X134" i="5"/>
  <c r="Y133" i="5"/>
  <c r="X133" i="5"/>
  <c r="Y132" i="5"/>
  <c r="X132" i="5"/>
  <c r="Y131" i="5"/>
  <c r="X131" i="5"/>
  <c r="Y130" i="5"/>
  <c r="X130" i="5"/>
  <c r="Y129" i="5"/>
  <c r="X129" i="5"/>
  <c r="Y128" i="5"/>
  <c r="X128" i="5"/>
  <c r="Y127" i="5"/>
  <c r="X127" i="5"/>
  <c r="Y126" i="5"/>
  <c r="X126" i="5"/>
  <c r="Y125" i="5"/>
  <c r="X125" i="5"/>
  <c r="Y124" i="5"/>
  <c r="X124" i="5"/>
  <c r="Y123" i="5"/>
  <c r="X123" i="5"/>
  <c r="Y122" i="5"/>
  <c r="X122" i="5"/>
  <c r="Y121" i="5"/>
  <c r="X121" i="5"/>
  <c r="Y120" i="5"/>
  <c r="X120" i="5"/>
  <c r="Y119" i="5"/>
  <c r="X119" i="5"/>
  <c r="Y118" i="5"/>
  <c r="X118" i="5"/>
  <c r="H8" i="7" l="1"/>
  <c r="K8" i="7" s="1"/>
  <c r="G20" i="7"/>
  <c r="H20" i="7"/>
  <c r="K20" i="7" s="1"/>
  <c r="G18" i="7"/>
  <c r="H18" i="7"/>
  <c r="K18" i="7" s="1"/>
  <c r="E4" i="7"/>
  <c r="G4" i="7" s="1"/>
  <c r="K3" i="7"/>
  <c r="E6" i="7"/>
  <c r="G6" i="7" s="1"/>
  <c r="G22" i="7" l="1"/>
  <c r="H22" i="7" s="1"/>
  <c r="K22" i="7" s="1"/>
  <c r="C7" i="7"/>
  <c r="D5" i="7"/>
  <c r="C5" i="7"/>
  <c r="D7" i="7"/>
  <c r="G3" i="7"/>
  <c r="G23" i="7" l="1"/>
  <c r="K23" i="7"/>
  <c r="E7" i="7"/>
  <c r="H7" i="7" s="1"/>
  <c r="K7" i="7" s="1"/>
  <c r="E5" i="7"/>
  <c r="G5" i="7" s="1"/>
  <c r="G7" i="7" l="1"/>
  <c r="G9" i="7" s="1"/>
  <c r="G10" i="7" s="1"/>
  <c r="H5" i="7"/>
  <c r="K5" i="7" s="1"/>
  <c r="H9" i="7" l="1"/>
  <c r="K9" i="7" s="1"/>
  <c r="K10" i="7" l="1"/>
  <c r="H10" i="7" s="1"/>
</calcChain>
</file>

<file path=xl/sharedStrings.xml><?xml version="1.0" encoding="utf-8"?>
<sst xmlns="http://schemas.openxmlformats.org/spreadsheetml/2006/main" count="508" uniqueCount="329">
  <si>
    <t>SA 4</t>
  </si>
  <si>
    <t>SA 5</t>
  </si>
  <si>
    <t>SA 6</t>
  </si>
  <si>
    <t>SA 9</t>
  </si>
  <si>
    <t>SA 10</t>
  </si>
  <si>
    <t>SA 11</t>
  </si>
  <si>
    <t>SA 12</t>
  </si>
  <si>
    <t>SA 13</t>
  </si>
  <si>
    <t>SA 14</t>
  </si>
  <si>
    <t>SA 15</t>
  </si>
  <si>
    <t>Contaminated Land</t>
  </si>
  <si>
    <t>SA P1</t>
  </si>
  <si>
    <t>Site Design Appraisal</t>
  </si>
  <si>
    <t>Ecological Impact</t>
  </si>
  <si>
    <t>Neighbourhood Daylight Access</t>
  </si>
  <si>
    <t>Environmental Management Plan</t>
  </si>
  <si>
    <t>Air Pollution during Construction</t>
  </si>
  <si>
    <t>Noise during Construction</t>
  </si>
  <si>
    <t>Water Pollution during Construction</t>
  </si>
  <si>
    <t>Noise from Building Equipment</t>
  </si>
  <si>
    <t>Light Pollution</t>
  </si>
  <si>
    <t>Site Aspects</t>
  </si>
  <si>
    <t>MA P1</t>
  </si>
  <si>
    <t>MA P2</t>
  </si>
  <si>
    <t xml:space="preserve">MA P3 </t>
  </si>
  <si>
    <t>MA P4</t>
  </si>
  <si>
    <t>SA 8a</t>
  </si>
  <si>
    <t>SA 8c</t>
  </si>
  <si>
    <t>SA 7a</t>
  </si>
  <si>
    <t>SA 7b</t>
  </si>
  <si>
    <t>Landscaping and Planters - Hard Landscaping</t>
  </si>
  <si>
    <t>Landscaping and Planters - Soft Landscaping</t>
  </si>
  <si>
    <t>SA 2a</t>
  </si>
  <si>
    <t>SA 2b</t>
  </si>
  <si>
    <t>SA 3a</t>
  </si>
  <si>
    <t>SA 3b</t>
  </si>
  <si>
    <t>SA 3c</t>
  </si>
  <si>
    <t>MA 1</t>
  </si>
  <si>
    <t>MA 2</t>
  </si>
  <si>
    <t>MA 3</t>
  </si>
  <si>
    <t>MA 4a</t>
  </si>
  <si>
    <t>MA 4b</t>
  </si>
  <si>
    <t>MA 4c</t>
  </si>
  <si>
    <t>MA 5</t>
  </si>
  <si>
    <t>MA 7a</t>
  </si>
  <si>
    <t>MA 6</t>
  </si>
  <si>
    <t>MA 7b</t>
  </si>
  <si>
    <t>MA 7c</t>
  </si>
  <si>
    <t>MA 8a</t>
  </si>
  <si>
    <t>MA 8b</t>
  </si>
  <si>
    <t>MA 9</t>
  </si>
  <si>
    <t>MA 10</t>
  </si>
  <si>
    <t>MA 11</t>
  </si>
  <si>
    <t>Building Reuse</t>
  </si>
  <si>
    <t>Modular and Standardised Design</t>
  </si>
  <si>
    <t>Timber Used for Temporary Works</t>
  </si>
  <si>
    <t>Use of Non-CFC Based Refrigerants</t>
  </si>
  <si>
    <t>Waste Recycling Facilities</t>
  </si>
  <si>
    <t>Prefabrication</t>
  </si>
  <si>
    <t>Rapidly Renewable Materials</t>
  </si>
  <si>
    <t>Sustainable Forest Products</t>
  </si>
  <si>
    <t>Ozone Depleting Substances - Refrigerants</t>
  </si>
  <si>
    <t>Ozone Depleting Substances - Ozone Depleting Materials</t>
  </si>
  <si>
    <t>Demolition Waste Reduction</t>
  </si>
  <si>
    <t>Construction Waste Reduction</t>
  </si>
  <si>
    <t>Recycled Materials - Building Structure</t>
  </si>
  <si>
    <t>IA 1</t>
  </si>
  <si>
    <t>IA 2</t>
  </si>
  <si>
    <t>IA 3</t>
  </si>
  <si>
    <t>Innovative Techniques</t>
  </si>
  <si>
    <t>BEAM Professional</t>
  </si>
  <si>
    <t>Energy Use</t>
  </si>
  <si>
    <t>EU P1</t>
  </si>
  <si>
    <t>EU 3</t>
  </si>
  <si>
    <t>EU 4</t>
  </si>
  <si>
    <t>EU 5</t>
  </si>
  <si>
    <t>EU 6</t>
  </si>
  <si>
    <t>EU 8</t>
  </si>
  <si>
    <t>EU 9</t>
  </si>
  <si>
    <t>EU 10a</t>
  </si>
  <si>
    <t>EU 10b</t>
  </si>
  <si>
    <t>EU 10c</t>
  </si>
  <si>
    <t>EU 10d</t>
  </si>
  <si>
    <t>EU 10e</t>
  </si>
  <si>
    <t>EU 11a</t>
  </si>
  <si>
    <t>EU 11b</t>
  </si>
  <si>
    <t>EU 11c</t>
  </si>
  <si>
    <t>EU 12</t>
  </si>
  <si>
    <t>EU 13</t>
  </si>
  <si>
    <t>Water Use</t>
  </si>
  <si>
    <t>WU P1</t>
  </si>
  <si>
    <t>WU P2</t>
  </si>
  <si>
    <t>WU 1</t>
  </si>
  <si>
    <t>WU 2</t>
  </si>
  <si>
    <t>WU 3</t>
  </si>
  <si>
    <t>WU 4a</t>
  </si>
  <si>
    <t>WU 4b</t>
  </si>
  <si>
    <t>WU 4c</t>
  </si>
  <si>
    <t>WU 5</t>
  </si>
  <si>
    <t>WU 6</t>
  </si>
  <si>
    <t>IEQ P1</t>
  </si>
  <si>
    <t>IEQ 2</t>
  </si>
  <si>
    <t>IEQ 3</t>
  </si>
  <si>
    <t>IEQ 4</t>
  </si>
  <si>
    <t>IEQ 5a</t>
  </si>
  <si>
    <t>IEQ 5b</t>
  </si>
  <si>
    <t>IEQ 8</t>
  </si>
  <si>
    <t>IEQ 9</t>
  </si>
  <si>
    <t>IEQ 10</t>
  </si>
  <si>
    <t>IEQ 11a</t>
  </si>
  <si>
    <t>IEQ 11b</t>
  </si>
  <si>
    <t>IEQ 12a</t>
  </si>
  <si>
    <t>IEQ 12b</t>
  </si>
  <si>
    <t>IEQ 13a</t>
  </si>
  <si>
    <t>IEQ 13b</t>
  </si>
  <si>
    <t>IEQ 14a</t>
  </si>
  <si>
    <t>IEQ 14b</t>
  </si>
  <si>
    <t>IEQ 15</t>
  </si>
  <si>
    <t>IEQ 16</t>
  </si>
  <si>
    <t>IEQ 17</t>
  </si>
  <si>
    <t>IEQ 18</t>
  </si>
  <si>
    <t>IEQ 19</t>
  </si>
  <si>
    <t>IEQ 20</t>
  </si>
  <si>
    <t>IEQ 21</t>
  </si>
  <si>
    <t>IEQ 22</t>
  </si>
  <si>
    <t>IEQ 23a</t>
  </si>
  <si>
    <t>IEQ 23b</t>
  </si>
  <si>
    <t>IEQ 1</t>
  </si>
  <si>
    <t>Minimum Ventilation Performance</t>
  </si>
  <si>
    <t>Security</t>
  </si>
  <si>
    <t>Biological Contamination</t>
  </si>
  <si>
    <t>Waste Disposal Facilities</t>
  </si>
  <si>
    <t>Construction IAQ Management - Construction IAQ Management</t>
  </si>
  <si>
    <t>IAQ in Car Parks</t>
  </si>
  <si>
    <t>Increased Ventilation</t>
  </si>
  <si>
    <t>Background Ventilation</t>
  </si>
  <si>
    <t>Natural Lighting</t>
  </si>
  <si>
    <t>Interior Lighting in Normally Occupied Areas</t>
  </si>
  <si>
    <t>Interior Lighting in Areas Not Normally Occupied</t>
  </si>
  <si>
    <t>Room Acoustics</t>
  </si>
  <si>
    <t>Noise Isolation</t>
  </si>
  <si>
    <t>Background Noise</t>
  </si>
  <si>
    <t>Energy Efficient Building Layout</t>
  </si>
  <si>
    <t>Metering and Monitoring</t>
  </si>
  <si>
    <t>Testing and Commissioning - Commissioning Specifications</t>
  </si>
  <si>
    <t>Testing and Commissioning - Commissioning Plan</t>
  </si>
  <si>
    <t>Testing and Commissioning - Commissioning</t>
  </si>
  <si>
    <t>Testing and Commissioning - Independent Commissioning Authority</t>
  </si>
  <si>
    <t>Energy Efficient Appliances</t>
  </si>
  <si>
    <t>Clothes Drying Facilities</t>
  </si>
  <si>
    <t>EU 7</t>
  </si>
  <si>
    <t>Air-conditioning Units</t>
  </si>
  <si>
    <t>Renewable Energy Systems</t>
  </si>
  <si>
    <t>Minimum Energy Performance</t>
  </si>
  <si>
    <t>Water Quality Survey</t>
  </si>
  <si>
    <t>Minimum Water Saving Performance</t>
  </si>
  <si>
    <t>Annual Water Use</t>
  </si>
  <si>
    <t>Monitoring and Control</t>
  </si>
  <si>
    <t>Water Efficient Irrigation</t>
  </si>
  <si>
    <t>Water Recycling - Harvested Rainwater</t>
  </si>
  <si>
    <t>Water Recycling - Recycled Water</t>
  </si>
  <si>
    <t>Water Recycling - A Combination</t>
  </si>
  <si>
    <t>Water Efficient Appliances</t>
  </si>
  <si>
    <t>Effluent Discharge to Foul Sewers</t>
  </si>
  <si>
    <t>Credits Applicable</t>
  </si>
  <si>
    <t>Credit Achieved</t>
  </si>
  <si>
    <t>% Area</t>
  </si>
  <si>
    <t>Type of Area</t>
  </si>
  <si>
    <t>Ventilation System</t>
  </si>
  <si>
    <t xml:space="preserve">SA 1 </t>
  </si>
  <si>
    <t>BONUS</t>
  </si>
  <si>
    <t>Credit Summary</t>
  </si>
  <si>
    <t>Project Description:</t>
  </si>
  <si>
    <t xml:space="preserve">Master Programme Submitted: </t>
  </si>
  <si>
    <t>Whether this project applies for GFA concession?</t>
  </si>
  <si>
    <t xml:space="preserve">Project Name: </t>
  </si>
  <si>
    <t xml:space="preserve">Provisional Assessment (PA) / Final Assessment (FA) : </t>
  </si>
  <si>
    <t>a) Demolition</t>
  </si>
  <si>
    <t>b) Foundation</t>
  </si>
  <si>
    <t xml:space="preserve">d) Target Consent Date: </t>
  </si>
  <si>
    <t>Not Applicable:</t>
  </si>
  <si>
    <t>c) Super-Structure / Construction</t>
  </si>
  <si>
    <t>BEAM Plus Project No:</t>
  </si>
  <si>
    <t>Approved GBP Submitted:</t>
  </si>
  <si>
    <t xml:space="preserve">CFA with 10% Concession: </t>
  </si>
  <si>
    <t xml:space="preserve">CFA without 10% Concession: </t>
  </si>
  <si>
    <t>CFA Area (m²)</t>
  </si>
  <si>
    <t>GFA Area as shown in GBP (m²)</t>
  </si>
  <si>
    <t>Area Weighting Method</t>
  </si>
  <si>
    <t>Category</t>
  </si>
  <si>
    <t>Local Transport - Car Parking Provisions</t>
  </si>
  <si>
    <t>Local Transport - Public Transport</t>
  </si>
  <si>
    <t>Neighbourhood Amenities - Provision of Basic Services</t>
  </si>
  <si>
    <t>Neighbourhood Amenities - Neighbourhood Recreational Facilities</t>
  </si>
  <si>
    <t>Cultural Heritage</t>
  </si>
  <si>
    <t>Construction and Demolition Waste Management Plan</t>
  </si>
  <si>
    <t>BEAM PLUS SUBMISSION SUMMARY (New Buildings V. 1.1)</t>
  </si>
  <si>
    <t>Neighbourhood Amenities - Provided Basic Services/Recreational Facilities</t>
  </si>
  <si>
    <t>Recycled Materials - Outside Surface Works and Structures</t>
  </si>
  <si>
    <t>Recycled Materials - Interior Components</t>
  </si>
  <si>
    <t>Regionally Manufactured Materials</t>
  </si>
  <si>
    <t>Embodied Energy in Building Structural Elements</t>
  </si>
  <si>
    <t>Lighting System in Car Parks</t>
  </si>
  <si>
    <t>Operation and Maintenance - Operations and Maintenance Manual</t>
  </si>
  <si>
    <t>Operation and Maintenance - Energy Management Manual</t>
  </si>
  <si>
    <t>Operation and Maintenance - Operator Training and Operation and Maintenance Facilities</t>
  </si>
  <si>
    <t>Indoor Environmental Quality</t>
  </si>
  <si>
    <t>Plumbing and Drainage</t>
  </si>
  <si>
    <t>Construction IAQ Management - Filter Replacement and Flush-out</t>
  </si>
  <si>
    <t>Localised Ventilation - Source Control</t>
  </si>
  <si>
    <t>Localised Ventilation - Local Exhaust</t>
  </si>
  <si>
    <t>Ventilation in Common Areas - Ventilation by Any Means</t>
  </si>
  <si>
    <t>Ventilation in Common Areas - Use of Natural Ventilation</t>
  </si>
  <si>
    <t>Thermal Comfort in Air-conditioned Premises - Temperature</t>
  </si>
  <si>
    <t>Thermal Comfort in Air-conditioned Premises - Room Air Distribution</t>
  </si>
  <si>
    <t>Thermal Comfort in Naturally Ventilated Premises - Performance with Natural Ventilation</t>
  </si>
  <si>
    <t>Thermal Comfort in Naturally Ventilated Premises - Performance with Air-conditioning</t>
  </si>
  <si>
    <t>Indoor Vibration</t>
  </si>
  <si>
    <t>Amenity Features - Amenities for the Benefit of Building Users</t>
  </si>
  <si>
    <t>Amenity Features - Amenities for Improved Operation and Maintenance</t>
  </si>
  <si>
    <t>Innovations and Additions</t>
  </si>
  <si>
    <t>Performance Enhancements</t>
  </si>
  <si>
    <t>Submission Template</t>
  </si>
  <si>
    <t>Applicable Credits</t>
  </si>
  <si>
    <t>Achieved Credits</t>
  </si>
  <si>
    <t>% of Achieved Credits</t>
  </si>
  <si>
    <t>Microclimate around Buildings - Wind Amplification</t>
  </si>
  <si>
    <t>Microclimate around Buildings - Air Ventilation Assessment</t>
  </si>
  <si>
    <t>Access for Persons with Disability</t>
  </si>
  <si>
    <t>Total CFA Area (m²)</t>
  </si>
  <si>
    <t>Category Weight Factor</t>
  </si>
  <si>
    <t>Weighted Achieved Score</t>
  </si>
  <si>
    <t>Achieved Sub-Rating</t>
  </si>
  <si>
    <t>Overall Rating</t>
  </si>
  <si>
    <t>Sub Rating</t>
  </si>
  <si>
    <t xml:space="preserve">e) Target OP Date: </t>
  </si>
  <si>
    <t xml:space="preserve">Completion Date: </t>
  </si>
  <si>
    <t xml:space="preserve">Start Date: </t>
  </si>
  <si>
    <t>Materials Aspects</t>
  </si>
  <si>
    <t>Ventilation System in Car Parks</t>
  </si>
  <si>
    <t>Credits 
Submitted</t>
  </si>
  <si>
    <t>Submitted Credits</t>
  </si>
  <si>
    <t>BAS
Credits Applicable</t>
  </si>
  <si>
    <t>BAS
Credits Achieved</t>
  </si>
  <si>
    <t>No. of Document(s) Submitted</t>
  </si>
  <si>
    <t>Adaptability and Deconstruction - Spatial Adaptability</t>
  </si>
  <si>
    <t>Adaptability and Deconstruction - Flexible Engineering Services</t>
  </si>
  <si>
    <t>Adaptability and Deconstruction - Structural Adaptability</t>
  </si>
  <si>
    <t>IEQ 7a</t>
  </si>
  <si>
    <t>IEQ 7b</t>
  </si>
  <si>
    <t>Indoor Sources of Air Pollution - Volatile Organic Compounds (VOCs)</t>
  </si>
  <si>
    <t>Indoor Sources of Air Pollution - Formaldehyde (HCHO)</t>
  </si>
  <si>
    <t>IEQ 7c</t>
  </si>
  <si>
    <t>Indoor Sources of Air Pollution - Radon (Rn)</t>
  </si>
  <si>
    <t>IEQ 6a</t>
  </si>
  <si>
    <t>IEQ 6b</t>
  </si>
  <si>
    <t>EU 1a</t>
  </si>
  <si>
    <r>
      <t>Reduction of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Emissions - Commercial and Hotel Buildings</t>
    </r>
  </si>
  <si>
    <t>EU 1b</t>
  </si>
  <si>
    <r>
      <t>Reduction of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Emissions - Educational Buildings</t>
    </r>
  </si>
  <si>
    <t>EU 1c</t>
  </si>
  <si>
    <r>
      <t>Reduction of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Emissions - Residential Buildings</t>
    </r>
  </si>
  <si>
    <t>EU 1d</t>
  </si>
  <si>
    <t>EU 2a</t>
  </si>
  <si>
    <t>Peak Electricity Demand Reduction - Commercial and Hotel Buildings</t>
  </si>
  <si>
    <t>EU 2b</t>
  </si>
  <si>
    <t>Peak Electricity Demand Reduction - Educational and Residential Buildings</t>
  </si>
  <si>
    <t>)</t>
  </si>
  <si>
    <t>(Please specify consent detail:</t>
  </si>
  <si>
    <t>m²</t>
  </si>
  <si>
    <t>SA 8b (ii)</t>
  </si>
  <si>
    <t>Microclimate around Buildings - Elevated Temperatures (high emissivity roofing)</t>
  </si>
  <si>
    <t>Applicant Summary</t>
  </si>
  <si>
    <t>BAS Summary</t>
  </si>
  <si>
    <t>NA</t>
  </si>
  <si>
    <t>PR</t>
  </si>
  <si>
    <t>NS</t>
  </si>
  <si>
    <t>Minimum Landscaping Area</t>
  </si>
  <si>
    <t>SA 8b (i)</t>
  </si>
  <si>
    <t>Microclimate around Buildings - Elevated Temperatures (non-roof impervious surfaces)</t>
  </si>
  <si>
    <r>
      <t>Reduction of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Emissions - For All Building Types using Performance-based BEC method</t>
    </r>
  </si>
  <si>
    <t>Testing and Commissioning - Commissioning Report</t>
  </si>
  <si>
    <r>
      <t>Outdoor Sources of Air Pollution - Carbon Monoxide (CO), Nitrogen Dioxide (NO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 and Ozone (O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</si>
  <si>
    <r>
      <t>Outdoor Sources of Air Pollution - Respirable Suspended Particulate (RSP, PM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)</t>
    </r>
  </si>
  <si>
    <t>Yes</t>
  </si>
  <si>
    <t>No</t>
  </si>
  <si>
    <t>Residential</t>
  </si>
  <si>
    <t>Split Type A/C</t>
  </si>
  <si>
    <t>Area A</t>
  </si>
  <si>
    <t>Retail</t>
  </si>
  <si>
    <t>Central A/C</t>
  </si>
  <si>
    <t>Area B</t>
  </si>
  <si>
    <t>Mechnical Vent</t>
  </si>
  <si>
    <t>Area C</t>
  </si>
  <si>
    <t>Area D</t>
  </si>
  <si>
    <t xml:space="preserve">Carpark </t>
  </si>
  <si>
    <t xml:space="preserve">Clubhouse </t>
  </si>
  <si>
    <t>Educational</t>
  </si>
  <si>
    <t>Hotel</t>
  </si>
  <si>
    <t>Industrial</t>
  </si>
  <si>
    <t>Chiller</t>
  </si>
  <si>
    <t>VRV</t>
  </si>
  <si>
    <t>Windows Type A/C</t>
  </si>
  <si>
    <t>Defined Names</t>
  </si>
  <si>
    <t>areat</t>
  </si>
  <si>
    <t>ac</t>
  </si>
  <si>
    <t>area</t>
  </si>
  <si>
    <t>yn</t>
  </si>
  <si>
    <t>prereq</t>
  </si>
  <si>
    <t>prereq_b</t>
  </si>
  <si>
    <t>sco_1</t>
  </si>
  <si>
    <t>sco_1_b</t>
  </si>
  <si>
    <t>sco_2</t>
  </si>
  <si>
    <t>sco_2_b</t>
  </si>
  <si>
    <t>sco_3</t>
  </si>
  <si>
    <t>sco_3_b</t>
  </si>
  <si>
    <t>sco_5</t>
  </si>
  <si>
    <t>sco_5_b</t>
  </si>
  <si>
    <t>sco_15</t>
  </si>
  <si>
    <t>sco_15_b</t>
  </si>
  <si>
    <t>sco_bon_b</t>
  </si>
  <si>
    <t>1B</t>
  </si>
  <si>
    <t>BAS Remarks</t>
  </si>
  <si>
    <t>sco_bon</t>
    <phoneticPr fontId="29" type="noConversion"/>
  </si>
  <si>
    <t>sco_15_a</t>
  </si>
  <si>
    <t>sco_5_a</t>
  </si>
  <si>
    <t>sco_3_a</t>
  </si>
  <si>
    <t>sco_2_a</t>
  </si>
  <si>
    <t>sco_1_a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</si>
</sst>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"/>
    <numFmt numFmtId="166" formatCode="0.0"/>
    <numFmt numFmtId="167" formatCode="_(* #,##0_);_(* \(#,##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1"/>
      <color theme="1"/>
      <name val="Calibri"/>
      <family val="1"/>
      <charset val="136"/>
      <scheme val="minor"/>
    </font>
    <font>
      <b/>
      <sz val="11"/>
      <name val="Arial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3"/>
      <charset val="136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BFBFBF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/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0">
    <xf numFmtId="0" fontId="0" fillId="0" borderId="0"/>
    <xf numFmtId="0" fontId="1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0" borderId="0"/>
    <xf numFmtId="0" fontId="19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4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21" borderId="2" applyNumberFormat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" fillId="0" borderId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</cellStyleXfs>
  <cellXfs count="292">
    <xf numFmtId="0" fontId="0" fillId="0" borderId="0" xfId="0"/>
    <xf numFmtId="0" fontId="0" fillId="0" borderId="0" xfId="0" applyFont="1" applyProtection="1"/>
    <xf numFmtId="0" fontId="22" fillId="0" borderId="0" xfId="0" applyFont="1"/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166" fontId="0" fillId="0" borderId="41" xfId="0" applyNumberForma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horizontal="center" vertical="center"/>
    </xf>
    <xf numFmtId="9" fontId="0" fillId="0" borderId="41" xfId="48" applyFont="1" applyBorder="1" applyAlignment="1">
      <alignment horizontal="center" vertical="center"/>
    </xf>
    <xf numFmtId="166" fontId="0" fillId="25" borderId="32" xfId="0" applyNumberFormat="1" applyFill="1" applyBorder="1" applyAlignment="1">
      <alignment horizontal="center" vertical="center"/>
    </xf>
    <xf numFmtId="9" fontId="0" fillId="25" borderId="32" xfId="48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24" borderId="44" xfId="0" applyFont="1" applyFill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166" fontId="0" fillId="0" borderId="45" xfId="0" applyNumberForma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166" fontId="0" fillId="0" borderId="42" xfId="0" applyNumberFormat="1" applyBorder="1" applyAlignment="1">
      <alignment horizontal="center" vertical="center"/>
    </xf>
    <xf numFmtId="166" fontId="22" fillId="0" borderId="44" xfId="0" applyNumberFormat="1" applyFont="1" applyBorder="1" applyAlignment="1">
      <alignment horizontal="center" vertical="center"/>
    </xf>
    <xf numFmtId="9" fontId="0" fillId="0" borderId="45" xfId="0" applyNumberFormat="1" applyBorder="1" applyAlignment="1">
      <alignment horizontal="center" vertical="center"/>
    </xf>
    <xf numFmtId="9" fontId="0" fillId="0" borderId="33" xfId="0" applyNumberFormat="1" applyBorder="1" applyAlignment="1">
      <alignment horizontal="center" vertical="center"/>
    </xf>
    <xf numFmtId="9" fontId="0" fillId="0" borderId="34" xfId="0" applyNumberFormat="1" applyBorder="1" applyAlignment="1">
      <alignment horizontal="center" vertical="center"/>
    </xf>
    <xf numFmtId="0" fontId="0" fillId="24" borderId="44" xfId="0" applyFont="1" applyFill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9" fontId="22" fillId="0" borderId="15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Font="1" applyBorder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31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36" xfId="0" applyFont="1" applyBorder="1" applyAlignment="1" applyProtection="1">
      <alignment horizontal="center" vertical="center"/>
      <protection locked="0"/>
    </xf>
    <xf numFmtId="0" fontId="25" fillId="0" borderId="37" xfId="0" applyFont="1" applyBorder="1" applyAlignment="1" applyProtection="1">
      <alignment horizontal="center" vertical="center"/>
      <protection locked="0"/>
    </xf>
    <xf numFmtId="0" fontId="23" fillId="0" borderId="0" xfId="22" applyFont="1" applyFill="1" applyBorder="1" applyAlignment="1" applyProtection="1">
      <alignment vertical="center" wrapText="1" shrinkToFit="1"/>
    </xf>
    <xf numFmtId="0" fontId="20" fillId="0" borderId="0" xfId="22" applyFont="1" applyFill="1" applyBorder="1" applyAlignment="1" applyProtection="1">
      <alignment vertical="top" wrapText="1" shrinkToFit="1"/>
    </xf>
    <xf numFmtId="0" fontId="20" fillId="0" borderId="0" xfId="22" applyFont="1" applyBorder="1" applyAlignment="1" applyProtection="1">
      <alignment vertical="top" wrapText="1" shrinkToFit="1"/>
    </xf>
    <xf numFmtId="0" fontId="23" fillId="27" borderId="0" xfId="22" applyFont="1" applyFill="1" applyBorder="1" applyAlignment="1" applyProtection="1">
      <alignment horizontal="center" vertical="center" wrapText="1" shrinkToFit="1"/>
    </xf>
    <xf numFmtId="0" fontId="23" fillId="0" borderId="0" xfId="22" applyFont="1" applyFill="1" applyBorder="1" applyAlignment="1" applyProtection="1">
      <alignment horizontal="center" vertical="center" wrapText="1" shrinkToFit="1"/>
    </xf>
    <xf numFmtId="0" fontId="22" fillId="27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/>
    <xf numFmtId="0" fontId="0" fillId="0" borderId="0" xfId="0" applyFont="1" applyFill="1" applyProtection="1"/>
    <xf numFmtId="165" fontId="0" fillId="27" borderId="0" xfId="0" applyNumberFormat="1" applyFont="1" applyFill="1" applyAlignment="1" applyProtection="1">
      <alignment horizontal="left"/>
    </xf>
    <xf numFmtId="0" fontId="22" fillId="27" borderId="0" xfId="0" applyFont="1" applyFill="1" applyAlignment="1" applyProtection="1">
      <alignment horizontal="left" vertical="center"/>
    </xf>
    <xf numFmtId="0" fontId="0" fillId="27" borderId="0" xfId="0" applyFont="1" applyFill="1" applyAlignment="1" applyProtection="1">
      <alignment horizontal="left" vertical="center"/>
    </xf>
    <xf numFmtId="165" fontId="0" fillId="27" borderId="0" xfId="0" applyNumberFormat="1" applyFont="1" applyFill="1" applyProtection="1"/>
    <xf numFmtId="0" fontId="0" fillId="27" borderId="0" xfId="0" applyFont="1" applyFill="1" applyAlignment="1" applyProtection="1">
      <alignment vertical="center"/>
    </xf>
    <xf numFmtId="165" fontId="22" fillId="27" borderId="0" xfId="0" applyNumberFormat="1" applyFont="1" applyFill="1" applyAlignment="1" applyProtection="1">
      <alignment horizontal="left" vertical="center"/>
    </xf>
    <xf numFmtId="0" fontId="0" fillId="27" borderId="0" xfId="0" applyFont="1" applyFill="1" applyAlignment="1" applyProtection="1"/>
    <xf numFmtId="0" fontId="0" fillId="27" borderId="0" xfId="0" applyFill="1" applyProtection="1"/>
    <xf numFmtId="165" fontId="0" fillId="0" borderId="0" xfId="0" applyNumberFormat="1" applyFont="1" applyFill="1" applyBorder="1" applyAlignment="1" applyProtection="1">
      <alignment vertical="top"/>
    </xf>
    <xf numFmtId="0" fontId="0" fillId="27" borderId="0" xfId="0" applyFont="1" applyFill="1" applyBorder="1" applyAlignment="1" applyProtection="1"/>
    <xf numFmtId="0" fontId="0" fillId="0" borderId="0" xfId="0" applyFont="1" applyFill="1" applyBorder="1" applyAlignment="1" applyProtection="1"/>
    <xf numFmtId="0" fontId="0" fillId="0" borderId="0" xfId="0" applyProtection="1"/>
    <xf numFmtId="165" fontId="22" fillId="27" borderId="0" xfId="0" applyNumberFormat="1" applyFont="1" applyFill="1" applyAlignment="1" applyProtection="1">
      <alignment vertical="center"/>
    </xf>
    <xf numFmtId="0" fontId="0" fillId="27" borderId="0" xfId="0" applyFont="1" applyFill="1" applyBorder="1" applyAlignment="1" applyProtection="1">
      <alignment vertical="center"/>
    </xf>
    <xf numFmtId="0" fontId="0" fillId="27" borderId="0" xfId="0" applyFill="1" applyAlignment="1" applyProtection="1">
      <alignment horizontal="left" vertical="center"/>
    </xf>
    <xf numFmtId="0" fontId="0" fillId="27" borderId="0" xfId="0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165" fontId="0" fillId="27" borderId="0" xfId="0" applyNumberFormat="1" applyFont="1" applyFill="1" applyAlignment="1" applyProtection="1">
      <alignment vertical="center"/>
    </xf>
    <xf numFmtId="0" fontId="0" fillId="27" borderId="0" xfId="0" applyFont="1" applyFill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/>
    <xf numFmtId="0" fontId="0" fillId="27" borderId="0" xfId="0" applyFill="1" applyBorder="1" applyAlignment="1" applyProtection="1">
      <alignment vertical="center"/>
    </xf>
    <xf numFmtId="0" fontId="22" fillId="27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ill="1" applyProtection="1"/>
    <xf numFmtId="0" fontId="0" fillId="27" borderId="15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27" borderId="15" xfId="0" applyFill="1" applyBorder="1" applyAlignment="1" applyProtection="1">
      <alignment horizontal="center" vertical="center"/>
    </xf>
    <xf numFmtId="0" fontId="0" fillId="27" borderId="43" xfId="0" applyFill="1" applyBorder="1" applyAlignment="1" applyProtection="1">
      <alignment horizontal="center" vertical="center"/>
    </xf>
    <xf numFmtId="167" fontId="0" fillId="27" borderId="15" xfId="49" applyNumberFormat="1" applyFont="1" applyFill="1" applyBorder="1" applyAlignment="1" applyProtection="1">
      <alignment horizontal="center" vertical="center"/>
    </xf>
    <xf numFmtId="9" fontId="28" fillId="27" borderId="15" xfId="48" applyFont="1" applyFill="1" applyBorder="1" applyAlignment="1" applyProtection="1">
      <alignment horizontal="center" vertical="center"/>
    </xf>
    <xf numFmtId="0" fontId="0" fillId="27" borderId="49" xfId="0" applyFont="1" applyFill="1" applyBorder="1" applyAlignment="1" applyProtection="1">
      <alignment vertical="center"/>
    </xf>
    <xf numFmtId="0" fontId="0" fillId="27" borderId="48" xfId="0" applyFont="1" applyFill="1" applyBorder="1" applyAlignment="1" applyProtection="1">
      <alignment vertical="center"/>
    </xf>
    <xf numFmtId="165" fontId="0" fillId="0" borderId="0" xfId="0" applyNumberFormat="1" applyFont="1" applyFill="1" applyProtection="1"/>
    <xf numFmtId="165" fontId="0" fillId="0" borderId="0" xfId="0" applyNumberFormat="1" applyFont="1" applyProtection="1"/>
    <xf numFmtId="0" fontId="22" fillId="0" borderId="0" xfId="0" applyFont="1" applyProtection="1"/>
    <xf numFmtId="0" fontId="0" fillId="0" borderId="0" xfId="0" applyBorder="1" applyAlignment="1" applyProtection="1"/>
    <xf numFmtId="0" fontId="0" fillId="0" borderId="0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27" borderId="15" xfId="0" applyFill="1" applyBorder="1" applyAlignment="1" applyProtection="1">
      <alignment horizontal="center" vertical="center"/>
      <protection locked="0"/>
    </xf>
    <xf numFmtId="0" fontId="0" fillId="27" borderId="43" xfId="0" applyFill="1" applyBorder="1" applyAlignment="1" applyProtection="1">
      <alignment vertical="center"/>
      <protection locked="0"/>
    </xf>
    <xf numFmtId="167" fontId="0" fillId="27" borderId="15" xfId="49" applyNumberFormat="1" applyFont="1" applyFill="1" applyBorder="1" applyAlignment="1" applyProtection="1">
      <alignment horizontal="center" vertical="center"/>
      <protection locked="0"/>
    </xf>
    <xf numFmtId="0" fontId="0" fillId="27" borderId="15" xfId="0" applyFont="1" applyFill="1" applyBorder="1" applyAlignment="1" applyProtection="1">
      <alignment horizontal="center" vertical="center" wrapText="1"/>
    </xf>
    <xf numFmtId="167" fontId="0" fillId="27" borderId="50" xfId="49" applyNumberFormat="1" applyFont="1" applyFill="1" applyBorder="1" applyAlignment="1" applyProtection="1">
      <alignment horizontal="center" vertical="center"/>
    </xf>
    <xf numFmtId="0" fontId="0" fillId="28" borderId="44" xfId="0" applyFont="1" applyFill="1" applyBorder="1" applyAlignment="1">
      <alignment vertical="center"/>
    </xf>
    <xf numFmtId="0" fontId="0" fillId="28" borderId="15" xfId="0" applyFont="1" applyFill="1" applyBorder="1" applyAlignment="1">
      <alignment horizontal="center" vertical="center"/>
    </xf>
    <xf numFmtId="0" fontId="0" fillId="28" borderId="44" xfId="0" applyFont="1" applyFill="1" applyBorder="1" applyAlignment="1">
      <alignment horizontal="center" vertical="center"/>
    </xf>
    <xf numFmtId="0" fontId="0" fillId="28" borderId="15" xfId="0" applyFont="1" applyFill="1" applyBorder="1" applyAlignment="1">
      <alignment vertical="center"/>
    </xf>
    <xf numFmtId="0" fontId="25" fillId="24" borderId="52" xfId="0" applyFont="1" applyFill="1" applyBorder="1" applyAlignment="1" applyProtection="1">
      <alignment horizontal="center" vertical="center" wrapText="1"/>
    </xf>
    <xf numFmtId="0" fontId="25" fillId="0" borderId="56" xfId="0" applyFont="1" applyBorder="1" applyAlignment="1" applyProtection="1">
      <alignment horizontal="center" vertical="center"/>
      <protection locked="0"/>
    </xf>
    <xf numFmtId="0" fontId="25" fillId="0" borderId="60" xfId="0" applyFont="1" applyBorder="1" applyAlignment="1" applyProtection="1">
      <alignment horizontal="center" vertical="center"/>
      <protection locked="0"/>
    </xf>
    <xf numFmtId="165" fontId="22" fillId="0" borderId="0" xfId="0" applyNumberFormat="1" applyFont="1" applyProtection="1"/>
    <xf numFmtId="165" fontId="0" fillId="0" borderId="0" xfId="0" applyNumberFormat="1" applyAlignment="1" applyProtection="1">
      <alignment vertical="center"/>
    </xf>
    <xf numFmtId="0" fontId="25" fillId="24" borderId="15" xfId="0" applyFont="1" applyFill="1" applyBorder="1" applyAlignment="1" applyProtection="1">
      <alignment horizontal="center" vertical="center" wrapText="1"/>
    </xf>
    <xf numFmtId="165" fontId="25" fillId="0" borderId="0" xfId="0" applyNumberFormat="1" applyFont="1" applyAlignment="1" applyProtection="1">
      <alignment horizontal="left" vertical="center"/>
    </xf>
    <xf numFmtId="0" fontId="25" fillId="0" borderId="45" xfId="0" applyFont="1" applyBorder="1" applyAlignment="1" applyProtection="1">
      <alignment horizontal="left" vertical="center"/>
    </xf>
    <xf numFmtId="0" fontId="25" fillId="0" borderId="25" xfId="0" applyFont="1" applyBorder="1" applyAlignment="1" applyProtection="1">
      <alignment vertical="center"/>
    </xf>
    <xf numFmtId="0" fontId="25" fillId="0" borderId="0" xfId="0" applyFont="1" applyProtection="1"/>
    <xf numFmtId="165" fontId="25" fillId="0" borderId="0" xfId="0" applyNumberFormat="1" applyFont="1" applyAlignment="1" applyProtection="1">
      <alignment vertical="center"/>
    </xf>
    <xf numFmtId="0" fontId="25" fillId="0" borderId="33" xfId="0" applyFont="1" applyBorder="1" applyAlignment="1" applyProtection="1">
      <alignment horizontal="left" vertical="center"/>
    </xf>
    <xf numFmtId="0" fontId="25" fillId="0" borderId="36" xfId="0" applyFont="1" applyBorder="1" applyAlignment="1" applyProtection="1">
      <alignment horizontal="left" vertical="center"/>
    </xf>
    <xf numFmtId="0" fontId="25" fillId="0" borderId="26" xfId="0" applyFont="1" applyBorder="1" applyAlignment="1" applyProtection="1">
      <alignment vertical="center"/>
    </xf>
    <xf numFmtId="165" fontId="26" fillId="0" borderId="0" xfId="0" applyNumberFormat="1" applyFont="1" applyAlignment="1" applyProtection="1">
      <alignment horizontal="left" vertical="center"/>
    </xf>
    <xf numFmtId="165" fontId="26" fillId="0" borderId="0" xfId="0" applyNumberFormat="1" applyFont="1" applyAlignment="1" applyProtection="1">
      <alignment vertical="center"/>
    </xf>
    <xf numFmtId="0" fontId="25" fillId="0" borderId="34" xfId="0" applyFont="1" applyBorder="1" applyAlignment="1" applyProtection="1">
      <alignment horizontal="left" vertical="center"/>
    </xf>
    <xf numFmtId="0" fontId="25" fillId="0" borderId="37" xfId="0" applyFont="1" applyBorder="1" applyAlignment="1" applyProtection="1">
      <alignment horizontal="left" vertical="center"/>
    </xf>
    <xf numFmtId="0" fontId="25" fillId="0" borderId="27" xfId="0" applyFont="1" applyBorder="1" applyAlignment="1" applyProtection="1">
      <alignment vertical="center"/>
    </xf>
    <xf numFmtId="0" fontId="25" fillId="0" borderId="49" xfId="0" applyFont="1" applyBorder="1" applyAlignment="1" applyProtection="1">
      <alignment vertical="center"/>
    </xf>
    <xf numFmtId="0" fontId="25" fillId="0" borderId="48" xfId="0" applyFont="1" applyBorder="1" applyAlignment="1" applyProtection="1">
      <alignment vertical="center"/>
    </xf>
    <xf numFmtId="0" fontId="26" fillId="0" borderId="15" xfId="0" applyFont="1" applyBorder="1" applyAlignment="1" applyProtection="1">
      <alignment horizontal="center" vertical="center"/>
    </xf>
    <xf numFmtId="165" fontId="22" fillId="0" borderId="0" xfId="0" applyNumberFormat="1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 wrapText="1"/>
    </xf>
    <xf numFmtId="0" fontId="0" fillId="0" borderId="11" xfId="0" applyFont="1" applyBorder="1" applyAlignment="1" applyProtection="1"/>
    <xf numFmtId="165" fontId="25" fillId="0" borderId="0" xfId="0" applyNumberFormat="1" applyFont="1" applyProtection="1"/>
    <xf numFmtId="0" fontId="25" fillId="0" borderId="35" xfId="0" applyFont="1" applyBorder="1" applyAlignment="1" applyProtection="1">
      <alignment horizontal="left"/>
    </xf>
    <xf numFmtId="0" fontId="25" fillId="0" borderId="36" xfId="0" applyFont="1" applyBorder="1" applyAlignment="1" applyProtection="1">
      <alignment horizontal="left"/>
    </xf>
    <xf numFmtId="165" fontId="26" fillId="0" borderId="0" xfId="0" applyNumberFormat="1" applyFont="1" applyProtection="1"/>
    <xf numFmtId="0" fontId="25" fillId="0" borderId="37" xfId="0" applyFont="1" applyBorder="1" applyAlignment="1" applyProtection="1">
      <alignment horizontal="left"/>
    </xf>
    <xf numFmtId="0" fontId="25" fillId="0" borderId="49" xfId="0" applyFont="1" applyBorder="1" applyProtection="1"/>
    <xf numFmtId="0" fontId="25" fillId="0" borderId="49" xfId="0" applyFont="1" applyBorder="1" applyAlignment="1" applyProtection="1">
      <alignment horizontal="center"/>
    </xf>
    <xf numFmtId="0" fontId="25" fillId="0" borderId="48" xfId="0" applyFont="1" applyBorder="1" applyProtection="1"/>
    <xf numFmtId="165" fontId="0" fillId="0" borderId="0" xfId="0" applyNumberFormat="1" applyProtection="1"/>
    <xf numFmtId="0" fontId="0" fillId="0" borderId="0" xfId="0" applyFont="1" applyBorder="1" applyProtection="1"/>
    <xf numFmtId="0" fontId="0" fillId="0" borderId="0" xfId="0" applyFont="1" applyBorder="1" applyAlignment="1" applyProtection="1"/>
    <xf numFmtId="0" fontId="25" fillId="0" borderId="49" xfId="0" applyFont="1" applyBorder="1" applyAlignment="1" applyProtection="1"/>
    <xf numFmtId="165" fontId="0" fillId="0" borderId="0" xfId="0" applyNumberFormat="1" applyFont="1" applyBorder="1" applyProtection="1"/>
    <xf numFmtId="0" fontId="0" fillId="0" borderId="0" xfId="0" applyBorder="1" applyProtection="1"/>
    <xf numFmtId="0" fontId="25" fillId="0" borderId="35" xfId="0" applyFont="1" applyBorder="1" applyAlignment="1" applyProtection="1">
      <alignment horizontal="left" vertical="center"/>
    </xf>
    <xf numFmtId="0" fontId="25" fillId="0" borderId="49" xfId="0" applyFont="1" applyFill="1" applyBorder="1" applyAlignment="1" applyProtection="1">
      <alignment vertical="center"/>
    </xf>
    <xf numFmtId="0" fontId="25" fillId="0" borderId="48" xfId="0" applyFont="1" applyFill="1" applyBorder="1" applyAlignment="1" applyProtection="1">
      <alignment vertical="center"/>
    </xf>
    <xf numFmtId="0" fontId="0" fillId="27" borderId="11" xfId="0" applyFont="1" applyFill="1" applyBorder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25" fillId="24" borderId="54" xfId="0" applyFont="1" applyFill="1" applyBorder="1" applyAlignment="1" applyProtection="1">
      <alignment horizontal="center" vertical="center" wrapText="1"/>
    </xf>
    <xf numFmtId="165" fontId="22" fillId="0" borderId="0" xfId="0" applyNumberFormat="1" applyFont="1" applyBorder="1" applyProtection="1"/>
    <xf numFmtId="0" fontId="0" fillId="0" borderId="11" xfId="0" applyFont="1" applyBorder="1" applyProtection="1"/>
    <xf numFmtId="0" fontId="0" fillId="0" borderId="11" xfId="0" applyFont="1" applyBorder="1" applyAlignment="1" applyProtection="1">
      <alignment horizontal="center"/>
    </xf>
    <xf numFmtId="0" fontId="30" fillId="0" borderId="45" xfId="0" applyFont="1" applyBorder="1" applyAlignment="1" applyProtection="1">
      <alignment horizontal="left" vertical="center"/>
    </xf>
    <xf numFmtId="0" fontId="30" fillId="0" borderId="35" xfId="0" applyFont="1" applyBorder="1" applyAlignment="1" applyProtection="1">
      <alignment horizontal="center" vertical="center"/>
    </xf>
    <xf numFmtId="0" fontId="30" fillId="0" borderId="25" xfId="0" applyFont="1" applyBorder="1" applyAlignment="1" applyProtection="1">
      <alignment vertical="center"/>
    </xf>
    <xf numFmtId="0" fontId="30" fillId="0" borderId="33" xfId="0" applyFont="1" applyBorder="1" applyAlignment="1" applyProtection="1">
      <alignment horizontal="left" vertical="center"/>
    </xf>
    <xf numFmtId="0" fontId="30" fillId="0" borderId="36" xfId="0" applyFont="1" applyBorder="1" applyAlignment="1" applyProtection="1">
      <alignment horizontal="left" vertical="center"/>
    </xf>
    <xf numFmtId="0" fontId="30" fillId="0" borderId="26" xfId="0" applyFont="1" applyBorder="1" applyAlignment="1" applyProtection="1">
      <alignment vertical="center"/>
    </xf>
    <xf numFmtId="0" fontId="30" fillId="0" borderId="36" xfId="0" applyFont="1" applyBorder="1" applyAlignment="1" applyProtection="1">
      <alignment horizontal="left"/>
    </xf>
    <xf numFmtId="0" fontId="0" fillId="27" borderId="53" xfId="0" applyFill="1" applyBorder="1" applyAlignment="1" applyProtection="1">
      <alignment vertical="center"/>
      <protection locked="0"/>
    </xf>
    <xf numFmtId="167" fontId="0" fillId="27" borderId="61" xfId="49" applyNumberFormat="1" applyFont="1" applyFill="1" applyBorder="1" applyAlignment="1" applyProtection="1">
      <alignment horizontal="center" vertical="center"/>
      <protection locked="0"/>
    </xf>
    <xf numFmtId="0" fontId="0" fillId="27" borderId="61" xfId="0" applyFill="1" applyBorder="1" applyAlignment="1" applyProtection="1">
      <alignment horizontal="center" vertical="center"/>
      <protection locked="0"/>
    </xf>
    <xf numFmtId="0" fontId="25" fillId="0" borderId="40" xfId="0" applyFont="1" applyBorder="1" applyAlignment="1" applyProtection="1">
      <alignment horizontal="center" vertical="center" wrapText="1"/>
      <protection locked="0"/>
    </xf>
    <xf numFmtId="0" fontId="25" fillId="0" borderId="62" xfId="0" applyFont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4" xfId="0" applyFont="1" applyBorder="1" applyAlignment="1" applyProtection="1">
      <alignment horizontal="center" vertical="center" wrapText="1"/>
      <protection locked="0"/>
    </xf>
    <xf numFmtId="0" fontId="25" fillId="0" borderId="41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/>
      <protection locked="0"/>
    </xf>
    <xf numFmtId="0" fontId="25" fillId="0" borderId="59" xfId="0" applyFont="1" applyBorder="1" applyAlignment="1" applyProtection="1">
      <alignment horizontal="center" vertical="center"/>
      <protection locked="0"/>
    </xf>
    <xf numFmtId="0" fontId="25" fillId="0" borderId="57" xfId="0" applyFont="1" applyBorder="1" applyAlignment="1" applyProtection="1">
      <alignment horizontal="center" vertical="center"/>
      <protection locked="0"/>
    </xf>
    <xf numFmtId="0" fontId="26" fillId="0" borderId="11" xfId="0" applyFont="1" applyBorder="1"/>
    <xf numFmtId="0" fontId="26" fillId="0" borderId="11" xfId="0" applyFont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26" borderId="61" xfId="0" applyFill="1" applyBorder="1" applyAlignment="1" applyProtection="1">
      <alignment horizontal="center" vertical="center"/>
      <protection locked="0"/>
    </xf>
    <xf numFmtId="0" fontId="25" fillId="0" borderId="63" xfId="0" applyFont="1" applyBorder="1" applyAlignment="1" applyProtection="1">
      <alignment horizontal="justify" wrapText="1"/>
      <protection locked="0"/>
    </xf>
    <xf numFmtId="0" fontId="25" fillId="0" borderId="67" xfId="0" applyFont="1" applyBorder="1" applyAlignment="1" applyProtection="1">
      <alignment horizontal="justify" wrapText="1"/>
      <protection locked="0"/>
    </xf>
    <xf numFmtId="0" fontId="25" fillId="0" borderId="54" xfId="0" applyFont="1" applyBorder="1" applyAlignment="1" applyProtection="1">
      <alignment horizontal="justify" wrapText="1"/>
      <protection locked="0"/>
    </xf>
    <xf numFmtId="0" fontId="25" fillId="0" borderId="0" xfId="0" applyFont="1" applyProtection="1">
      <protection locked="0"/>
    </xf>
    <xf numFmtId="0" fontId="0" fillId="0" borderId="0" xfId="0" applyBorder="1" applyProtection="1">
      <protection locked="0"/>
    </xf>
    <xf numFmtId="166" fontId="0" fillId="0" borderId="41" xfId="0" applyNumberFormat="1" applyBorder="1" applyAlignment="1" applyProtection="1">
      <alignment horizontal="center" vertical="center"/>
      <protection locked="0"/>
    </xf>
    <xf numFmtId="9" fontId="0" fillId="0" borderId="41" xfId="48" applyFont="1" applyBorder="1" applyAlignment="1" applyProtection="1">
      <alignment horizontal="center" vertical="center"/>
      <protection locked="0"/>
    </xf>
    <xf numFmtId="166" fontId="0" fillId="0" borderId="31" xfId="0" applyNumberFormat="1" applyBorder="1" applyAlignment="1" applyProtection="1">
      <alignment horizontal="center" vertical="center"/>
      <protection locked="0"/>
    </xf>
    <xf numFmtId="166" fontId="0" fillId="0" borderId="45" xfId="0" applyNumberForma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166" fontId="0" fillId="0" borderId="33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166" fontId="0" fillId="0" borderId="34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166" fontId="0" fillId="0" borderId="42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6" fontId="22" fillId="0" borderId="44" xfId="0" applyNumberFormat="1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166" fontId="0" fillId="0" borderId="32" xfId="0" applyNumberFormat="1" applyBorder="1" applyAlignment="1" applyProtection="1">
      <alignment horizontal="center" vertical="center"/>
      <protection locked="0"/>
    </xf>
    <xf numFmtId="0" fontId="0" fillId="27" borderId="44" xfId="0" applyFont="1" applyFill="1" applyBorder="1" applyAlignment="1" applyProtection="1">
      <alignment horizontal="right" vertical="center"/>
    </xf>
    <xf numFmtId="0" fontId="0" fillId="27" borderId="42" xfId="0" applyFont="1" applyFill="1" applyBorder="1" applyAlignment="1" applyProtection="1">
      <alignment horizontal="right" vertical="center"/>
    </xf>
    <xf numFmtId="0" fontId="0" fillId="27" borderId="43" xfId="0" applyFont="1" applyFill="1" applyBorder="1" applyAlignment="1" applyProtection="1">
      <alignment horizontal="right" vertical="center"/>
    </xf>
    <xf numFmtId="0" fontId="23" fillId="27" borderId="0" xfId="22" applyFont="1" applyFill="1" applyBorder="1" applyAlignment="1" applyProtection="1">
      <alignment horizontal="center" vertical="center" wrapText="1" shrinkToFit="1"/>
    </xf>
    <xf numFmtId="0" fontId="0" fillId="27" borderId="51" xfId="0" applyFont="1" applyFill="1" applyBorder="1" applyAlignment="1" applyProtection="1">
      <alignment horizontal="left" vertical="center"/>
      <protection locked="0"/>
    </xf>
    <xf numFmtId="0" fontId="0" fillId="27" borderId="52" xfId="0" applyFont="1" applyFill="1" applyBorder="1" applyAlignment="1" applyProtection="1">
      <alignment horizontal="left" vertical="center"/>
      <protection locked="0"/>
    </xf>
    <xf numFmtId="0" fontId="0" fillId="27" borderId="53" xfId="0" applyFont="1" applyFill="1" applyBorder="1" applyAlignment="1" applyProtection="1">
      <alignment horizontal="left" vertical="center"/>
      <protection locked="0"/>
    </xf>
    <xf numFmtId="0" fontId="0" fillId="27" borderId="44" xfId="0" applyFont="1" applyFill="1" applyBorder="1" applyAlignment="1" applyProtection="1">
      <alignment horizontal="center" vertical="center"/>
    </xf>
    <xf numFmtId="0" fontId="0" fillId="27" borderId="42" xfId="0" applyFont="1" applyFill="1" applyBorder="1" applyAlignment="1" applyProtection="1">
      <alignment horizontal="center" vertical="center"/>
    </xf>
    <xf numFmtId="0" fontId="0" fillId="27" borderId="43" xfId="0" applyFont="1" applyFill="1" applyBorder="1" applyAlignment="1" applyProtection="1">
      <alignment horizontal="center" vertical="center"/>
    </xf>
    <xf numFmtId="0" fontId="22" fillId="27" borderId="11" xfId="0" applyFont="1" applyFill="1" applyBorder="1" applyAlignment="1" applyProtection="1">
      <alignment horizontal="left" vertical="center"/>
      <protection locked="0"/>
    </xf>
    <xf numFmtId="0" fontId="0" fillId="27" borderId="11" xfId="0" applyFont="1" applyFill="1" applyBorder="1" applyAlignment="1" applyProtection="1">
      <alignment horizontal="left" vertical="center"/>
      <protection locked="0"/>
    </xf>
    <xf numFmtId="0" fontId="0" fillId="27" borderId="11" xfId="0" applyFill="1" applyBorder="1" applyAlignment="1" applyProtection="1">
      <alignment horizontal="left" vertical="center"/>
      <protection locked="0"/>
    </xf>
    <xf numFmtId="0" fontId="0" fillId="27" borderId="52" xfId="0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0" fillId="27" borderId="44" xfId="0" applyFont="1" applyFill="1" applyBorder="1" applyAlignment="1" applyProtection="1">
      <alignment horizontal="left" vertical="center"/>
      <protection locked="0"/>
    </xf>
    <xf numFmtId="0" fontId="0" fillId="27" borderId="42" xfId="0" applyFont="1" applyFill="1" applyBorder="1" applyAlignment="1" applyProtection="1">
      <alignment horizontal="left" vertical="center"/>
      <protection locked="0"/>
    </xf>
    <xf numFmtId="0" fontId="0" fillId="27" borderId="43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</xf>
    <xf numFmtId="165" fontId="0" fillId="27" borderId="50" xfId="0" applyNumberFormat="1" applyFont="1" applyFill="1" applyBorder="1" applyAlignment="1" applyProtection="1">
      <alignment horizontal="left" vertical="top" wrapText="1"/>
      <protection locked="0"/>
    </xf>
    <xf numFmtId="165" fontId="0" fillId="27" borderId="49" xfId="0" applyNumberFormat="1" applyFont="1" applyFill="1" applyBorder="1" applyAlignment="1" applyProtection="1">
      <alignment horizontal="left" vertical="top" wrapText="1"/>
      <protection locked="0"/>
    </xf>
    <xf numFmtId="165" fontId="0" fillId="27" borderId="48" xfId="0" applyNumberFormat="1" applyFont="1" applyFill="1" applyBorder="1" applyAlignment="1" applyProtection="1">
      <alignment horizontal="left" vertical="top" wrapText="1"/>
      <protection locked="0"/>
    </xf>
    <xf numFmtId="165" fontId="0" fillId="27" borderId="13" xfId="0" applyNumberFormat="1" applyFont="1" applyFill="1" applyBorder="1" applyAlignment="1" applyProtection="1">
      <alignment horizontal="left" vertical="top" wrapText="1"/>
      <protection locked="0"/>
    </xf>
    <xf numFmtId="165" fontId="0" fillId="27" borderId="0" xfId="0" applyNumberFormat="1" applyFont="1" applyFill="1" applyBorder="1" applyAlignment="1" applyProtection="1">
      <alignment horizontal="left" vertical="top" wrapText="1"/>
      <protection locked="0"/>
    </xf>
    <xf numFmtId="165" fontId="0" fillId="27" borderId="12" xfId="0" applyNumberFormat="1" applyFont="1" applyFill="1" applyBorder="1" applyAlignment="1" applyProtection="1">
      <alignment horizontal="left" vertical="top" wrapText="1"/>
      <protection locked="0"/>
    </xf>
    <xf numFmtId="165" fontId="0" fillId="27" borderId="10" xfId="0" applyNumberFormat="1" applyFont="1" applyFill="1" applyBorder="1" applyAlignment="1" applyProtection="1">
      <alignment horizontal="left" vertical="top" wrapText="1"/>
      <protection locked="0"/>
    </xf>
    <xf numFmtId="165" fontId="0" fillId="27" borderId="11" xfId="0" applyNumberFormat="1" applyFont="1" applyFill="1" applyBorder="1" applyAlignment="1" applyProtection="1">
      <alignment horizontal="left" vertical="top" wrapText="1"/>
      <protection locked="0"/>
    </xf>
    <xf numFmtId="165" fontId="0" fillId="27" borderId="14" xfId="0" applyNumberFormat="1" applyFont="1" applyFill="1" applyBorder="1" applyAlignment="1" applyProtection="1">
      <alignment horizontal="left" vertical="top" wrapText="1"/>
      <protection locked="0"/>
    </xf>
    <xf numFmtId="0" fontId="25" fillId="0" borderId="31" xfId="0" applyFont="1" applyBorder="1" applyAlignment="1" applyProtection="1">
      <alignment horizontal="center" vertical="center"/>
      <protection locked="0"/>
    </xf>
    <xf numFmtId="0" fontId="25" fillId="0" borderId="33" xfId="0" applyFont="1" applyBorder="1" applyAlignment="1" applyProtection="1">
      <alignment horizontal="center" vertical="center"/>
      <protection locked="0"/>
    </xf>
    <xf numFmtId="0" fontId="25" fillId="0" borderId="38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25" fillId="0" borderId="33" xfId="0" applyFont="1" applyBorder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horizontal="center" vertical="center" wrapText="1"/>
      <protection locked="0"/>
    </xf>
    <xf numFmtId="0" fontId="25" fillId="0" borderId="28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39" xfId="0" applyFont="1" applyBorder="1" applyAlignment="1" applyProtection="1">
      <alignment horizontal="center" vertical="center" wrapText="1"/>
      <protection locked="0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0" fontId="25" fillId="0" borderId="45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6" fillId="0" borderId="51" xfId="0" applyFont="1" applyBorder="1" applyAlignment="1" applyProtection="1">
      <alignment horizontal="left" vertical="center" wrapText="1"/>
    </xf>
    <xf numFmtId="0" fontId="26" fillId="0" borderId="52" xfId="0" applyFont="1" applyBorder="1" applyAlignment="1" applyProtection="1">
      <alignment horizontal="left" vertical="center" wrapText="1"/>
    </xf>
    <xf numFmtId="0" fontId="26" fillId="0" borderId="53" xfId="0" applyFont="1" applyBorder="1" applyAlignment="1" applyProtection="1">
      <alignment horizontal="left" vertical="center" wrapText="1"/>
    </xf>
    <xf numFmtId="0" fontId="25" fillId="29" borderId="31" xfId="0" applyFont="1" applyFill="1" applyBorder="1" applyAlignment="1" applyProtection="1">
      <alignment horizontal="center" vertical="center"/>
    </xf>
    <xf numFmtId="0" fontId="25" fillId="26" borderId="51" xfId="0" applyFont="1" applyFill="1" applyBorder="1" applyAlignment="1" applyProtection="1">
      <alignment horizontal="center" vertical="center" wrapText="1"/>
    </xf>
    <xf numFmtId="0" fontId="25" fillId="26" borderId="52" xfId="0" applyFont="1" applyFill="1" applyBorder="1" applyAlignment="1" applyProtection="1">
      <alignment horizontal="center" vertical="center" wrapText="1"/>
    </xf>
    <xf numFmtId="0" fontId="25" fillId="26" borderId="53" xfId="0" applyFont="1" applyFill="1" applyBorder="1" applyAlignment="1" applyProtection="1">
      <alignment horizontal="center" vertical="center" wrapText="1"/>
    </xf>
    <xf numFmtId="0" fontId="25" fillId="0" borderId="49" xfId="0" applyFont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horizontal="left" vertical="center" wrapText="1"/>
    </xf>
    <xf numFmtId="0" fontId="25" fillId="26" borderId="10" xfId="0" applyFont="1" applyFill="1" applyBorder="1" applyAlignment="1" applyProtection="1">
      <alignment horizontal="center" vertical="center" wrapText="1"/>
    </xf>
    <xf numFmtId="0" fontId="25" fillId="26" borderId="11" xfId="0" applyFont="1" applyFill="1" applyBorder="1" applyAlignment="1" applyProtection="1">
      <alignment horizontal="center" vertical="center" wrapText="1"/>
    </xf>
    <xf numFmtId="0" fontId="25" fillId="26" borderId="14" xfId="0" applyFont="1" applyFill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24" borderId="51" xfId="0" applyFont="1" applyFill="1" applyBorder="1" applyAlignment="1" applyProtection="1">
      <alignment horizontal="center" vertical="center" wrapText="1"/>
    </xf>
    <xf numFmtId="0" fontId="25" fillId="24" borderId="52" xfId="0" applyFont="1" applyFill="1" applyBorder="1" applyAlignment="1" applyProtection="1">
      <alignment horizontal="center" vertical="center" wrapText="1"/>
    </xf>
    <xf numFmtId="0" fontId="25" fillId="24" borderId="53" xfId="0" applyFont="1" applyFill="1" applyBorder="1" applyAlignment="1" applyProtection="1">
      <alignment horizontal="center" vertical="center" wrapText="1"/>
    </xf>
    <xf numFmtId="0" fontId="25" fillId="0" borderId="55" xfId="0" applyFont="1" applyBorder="1" applyAlignment="1" applyProtection="1">
      <alignment horizontal="center" vertical="center"/>
      <protection locked="0"/>
    </xf>
    <xf numFmtId="0" fontId="25" fillId="0" borderId="32" xfId="0" applyFont="1" applyBorder="1" applyAlignment="1" applyProtection="1">
      <alignment horizontal="center" vertical="center"/>
      <protection locked="0"/>
    </xf>
    <xf numFmtId="0" fontId="25" fillId="24" borderId="10" xfId="0" applyFont="1" applyFill="1" applyBorder="1" applyAlignment="1" applyProtection="1">
      <alignment horizontal="center" vertical="center" wrapText="1"/>
    </xf>
    <xf numFmtId="0" fontId="25" fillId="24" borderId="11" xfId="0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Alignment="1" applyProtection="1">
      <alignment horizontal="center" vertical="center" wrapText="1"/>
    </xf>
    <xf numFmtId="0" fontId="25" fillId="0" borderId="30" xfId="0" applyFont="1" applyBorder="1" applyAlignment="1" applyProtection="1">
      <alignment horizontal="center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25" fillId="0" borderId="39" xfId="0" applyFont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center" vertical="center"/>
      <protection locked="0"/>
    </xf>
    <xf numFmtId="0" fontId="0" fillId="24" borderId="51" xfId="0" applyFont="1" applyFill="1" applyBorder="1" applyAlignment="1" applyProtection="1">
      <alignment horizontal="left" vertical="center"/>
    </xf>
    <xf numFmtId="0" fontId="0" fillId="24" borderId="52" xfId="0" applyFont="1" applyFill="1" applyBorder="1" applyAlignment="1" applyProtection="1">
      <alignment horizontal="left" vertical="center"/>
    </xf>
    <xf numFmtId="0" fontId="0" fillId="24" borderId="53" xfId="0" applyFont="1" applyFill="1" applyBorder="1" applyAlignment="1" applyProtection="1">
      <alignment horizontal="left" vertical="center"/>
    </xf>
    <xf numFmtId="0" fontId="0" fillId="24" borderId="10" xfId="0" applyFont="1" applyFill="1" applyBorder="1" applyAlignment="1" applyProtection="1">
      <alignment horizontal="left" vertical="center"/>
    </xf>
    <xf numFmtId="0" fontId="0" fillId="24" borderId="11" xfId="0" applyFont="1" applyFill="1" applyBorder="1" applyAlignment="1" applyProtection="1">
      <alignment horizontal="left" vertical="center"/>
    </xf>
    <xf numFmtId="0" fontId="0" fillId="24" borderId="14" xfId="0" applyFont="1" applyFill="1" applyBorder="1" applyAlignment="1" applyProtection="1">
      <alignment horizontal="left" vertical="center"/>
    </xf>
    <xf numFmtId="0" fontId="25" fillId="0" borderId="40" xfId="0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 applyProtection="1">
      <alignment horizontal="center" vertical="center"/>
      <protection locked="0"/>
    </xf>
    <xf numFmtId="0" fontId="25" fillId="0" borderId="47" xfId="0" applyFont="1" applyBorder="1" applyAlignment="1" applyProtection="1">
      <alignment horizontal="center" vertical="center"/>
      <protection locked="0"/>
    </xf>
    <xf numFmtId="0" fontId="25" fillId="0" borderId="40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5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67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</cellXfs>
  <cellStyles count="50">
    <cellStyle name="20% - 輔色1" xfId="2"/>
    <cellStyle name="20% - 輔色2" xfId="3"/>
    <cellStyle name="20% - 輔色3" xfId="4"/>
    <cellStyle name="20% - 輔色4" xfId="5"/>
    <cellStyle name="20% - 輔色5" xfId="6"/>
    <cellStyle name="20% - 輔色6" xfId="7"/>
    <cellStyle name="40% - 輔色1" xfId="8"/>
    <cellStyle name="40% - 輔色2" xfId="9"/>
    <cellStyle name="40% - 輔色3" xfId="10"/>
    <cellStyle name="40% - 輔色4" xfId="11"/>
    <cellStyle name="40% - 輔色5" xfId="12"/>
    <cellStyle name="40% - 輔色6" xfId="13"/>
    <cellStyle name="60% - 輔色1" xfId="14"/>
    <cellStyle name="60% - 輔色2" xfId="15"/>
    <cellStyle name="60% - 輔色3" xfId="16"/>
    <cellStyle name="60% - 輔色4" xfId="17"/>
    <cellStyle name="60% - 輔色5" xfId="18"/>
    <cellStyle name="60% - 輔色6" xfId="19"/>
    <cellStyle name="Comma" xfId="49" builtinId="3"/>
    <cellStyle name="Normal" xfId="0" builtinId="0"/>
    <cellStyle name="Normal 2" xfId="20"/>
    <cellStyle name="Normal 3" xfId="21"/>
    <cellStyle name="Normal 4" xfId="1"/>
    <cellStyle name="Normal 4 2" xfId="47"/>
    <cellStyle name="Normal_Sheet1" xfId="22"/>
    <cellStyle name="Percent" xfId="48" builtinId="5"/>
    <cellStyle name="Percent 2" xfId="23"/>
    <cellStyle name="中等" xfId="24"/>
    <cellStyle name="備註" xfId="25"/>
    <cellStyle name="合計" xfId="26"/>
    <cellStyle name="壞" xfId="27"/>
    <cellStyle name="好" xfId="28"/>
    <cellStyle name="標題" xfId="29"/>
    <cellStyle name="標題 1" xfId="30"/>
    <cellStyle name="標題 2" xfId="31"/>
    <cellStyle name="標題 3" xfId="32"/>
    <cellStyle name="標題 4" xfId="33"/>
    <cellStyle name="檢查儲存格" xfId="34"/>
    <cellStyle name="計算方式" xfId="35"/>
    <cellStyle name="說明文字" xfId="36"/>
    <cellStyle name="警告文字" xfId="37"/>
    <cellStyle name="輔色1" xfId="38"/>
    <cellStyle name="輔色2" xfId="39"/>
    <cellStyle name="輔色3" xfId="40"/>
    <cellStyle name="輔色4" xfId="41"/>
    <cellStyle name="輔色5" xfId="42"/>
    <cellStyle name="輔色6" xfId="43"/>
    <cellStyle name="輸入" xfId="44"/>
    <cellStyle name="輸出" xfId="45"/>
    <cellStyle name="連結的儲存格" xfId="46"/>
  </cellStyles>
  <dxfs count="7">
    <dxf>
      <font>
        <color theme="0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CCECFF"/>
      <color rgb="FFCCFF99"/>
      <color rgb="FFCCFF33"/>
      <color rgb="FFBFBFBF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981075</xdr:colOff>
          <xdr:row>20</xdr:row>
          <xdr:rowOff>142875</xdr:rowOff>
        </xdr:from>
        <xdr:to>
          <xdr:col>9</xdr:col>
          <xdr:colOff>19050</xdr:colOff>
          <xdr:row>23</xdr:row>
          <xdr:rowOff>133350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893718</xdr:colOff>
          <xdr:row>34</xdr:row>
          <xdr:rowOff>67917</xdr:rowOff>
        </xdr:from>
        <xdr:to>
          <xdr:col>7</xdr:col>
          <xdr:colOff>223630</xdr:colOff>
          <xdr:row>37</xdr:row>
          <xdr:rowOff>58392</xdr:rowOff>
        </xdr:to>
        <xdr:grpSp>
          <xdr:nvGrpSpPr>
            <xdr:cNvPr id="3" name="Group 2"/>
            <xdr:cNvGrpSpPr/>
          </xdr:nvGrpSpPr>
          <xdr:grpSpPr>
            <a:xfrm>
              <a:off x="4412365" y="5906182"/>
              <a:ext cx="1100441" cy="449916"/>
              <a:chOff x="2085963" y="4229100"/>
              <a:chExt cx="774051" cy="447675"/>
            </a:xfrm>
          </xdr:grpSpPr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</a:extLst>
              </xdr:cNvPr>
              <xdr:cNvSpPr/>
            </xdr:nvSpPr>
            <xdr:spPr bwMode="auto">
              <a:xfrm>
                <a:off x="2085963" y="4229100"/>
                <a:ext cx="273897" cy="4476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 </a:t>
                </a:r>
              </a:p>
            </xdr:txBody>
          </xdr:sp>
          <xdr:sp macro="" textlink="">
            <xdr:nvSpPr>
              <xdr:cNvPr id="5123" name="Check Box 3" hidden="1">
                <a:extLst>
                  <a:ext uri="{63B3BB69-23CF-44E3-9099-C40C66FF867C}">
                    <a14:compatExt spid="_x0000_s5123"/>
                  </a:ext>
                </a:extLst>
              </xdr:cNvPr>
              <xdr:cNvSpPr/>
            </xdr:nvSpPr>
            <xdr:spPr bwMode="auto">
              <a:xfrm>
                <a:off x="2609851" y="4229100"/>
                <a:ext cx="250163" cy="4476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1238009</xdr:colOff>
          <xdr:row>40</xdr:row>
          <xdr:rowOff>64414</xdr:rowOff>
        </xdr:from>
        <xdr:to>
          <xdr:col>5</xdr:col>
          <xdr:colOff>869676</xdr:colOff>
          <xdr:row>42</xdr:row>
          <xdr:rowOff>131089</xdr:rowOff>
        </xdr:to>
        <xdr:grpSp>
          <xdr:nvGrpSpPr>
            <xdr:cNvPr id="6" name="Group 5"/>
            <xdr:cNvGrpSpPr/>
          </xdr:nvGrpSpPr>
          <xdr:grpSpPr>
            <a:xfrm>
              <a:off x="3187833" y="6821561"/>
              <a:ext cx="1200490" cy="447675"/>
              <a:chOff x="2085951" y="4229100"/>
              <a:chExt cx="763299" cy="447675"/>
            </a:xfrm>
          </xdr:grpSpPr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</a:extLst>
              </xdr:cNvPr>
              <xdr:cNvSpPr/>
            </xdr:nvSpPr>
            <xdr:spPr bwMode="auto">
              <a:xfrm>
                <a:off x="2085951" y="4229100"/>
                <a:ext cx="259779" cy="4476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 </a:t>
                </a:r>
              </a:p>
            </xdr:txBody>
          </xdr:sp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</a:extLst>
              </xdr:cNvPr>
              <xdr:cNvSpPr/>
            </xdr:nvSpPr>
            <xdr:spPr bwMode="auto">
              <a:xfrm>
                <a:off x="2609833" y="4229100"/>
                <a:ext cx="239417" cy="4476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981075</xdr:colOff>
          <xdr:row>23</xdr:row>
          <xdr:rowOff>152400</xdr:rowOff>
        </xdr:from>
        <xdr:to>
          <xdr:col>9</xdr:col>
          <xdr:colOff>28575</xdr:colOff>
          <xdr:row>26</xdr:row>
          <xdr:rowOff>114300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4272</xdr:colOff>
          <xdr:row>19</xdr:row>
          <xdr:rowOff>76200</xdr:rowOff>
        </xdr:from>
        <xdr:to>
          <xdr:col>5</xdr:col>
          <xdr:colOff>877959</xdr:colOff>
          <xdr:row>22</xdr:row>
          <xdr:rowOff>57150</xdr:rowOff>
        </xdr:to>
        <xdr:grpSp>
          <xdr:nvGrpSpPr>
            <xdr:cNvPr id="10" name="Group 9"/>
            <xdr:cNvGrpSpPr/>
          </xdr:nvGrpSpPr>
          <xdr:grpSpPr>
            <a:xfrm>
              <a:off x="3197948" y="3606053"/>
              <a:ext cx="1198658" cy="451597"/>
              <a:chOff x="2085984" y="4229100"/>
              <a:chExt cx="758376" cy="447675"/>
            </a:xfrm>
          </xdr:grpSpPr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</a:extLst>
              </xdr:cNvPr>
              <xdr:cNvSpPr/>
            </xdr:nvSpPr>
            <xdr:spPr bwMode="auto">
              <a:xfrm>
                <a:off x="2085984" y="4229100"/>
                <a:ext cx="259741" cy="4476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 </a:t>
                </a:r>
              </a:p>
            </xdr:txBody>
          </xdr:sp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</a:extLst>
              </xdr:cNvPr>
              <xdr:cNvSpPr/>
            </xdr:nvSpPr>
            <xdr:spPr bwMode="auto">
              <a:xfrm>
                <a:off x="2609850" y="4229100"/>
                <a:ext cx="234510" cy="4476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 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AH186"/>
  <sheetViews>
    <sheetView tabSelected="1" view="pageBreakPreview" topLeftCell="A16" zoomScale="85" zoomScaleNormal="100" zoomScaleSheetLayoutView="85" workbookViewId="0">
      <selection activeCell="H47" sqref="H47:H48"/>
    </sheetView>
  </sheetViews>
  <sheetFormatPr defaultRowHeight="15"/>
  <cols>
    <col min="1" max="1" width="4.7109375" style="1" customWidth="1"/>
    <col min="2" max="2" width="5.7109375" style="85" customWidth="1"/>
    <col min="3" max="3" width="18.85546875" style="1" customWidth="1"/>
    <col min="4" max="4" width="18.7109375" style="1" customWidth="1"/>
    <col min="5" max="5" width="4.85546875" style="1" customWidth="1"/>
    <col min="6" max="6" width="13.42578125" style="1" bestFit="1" customWidth="1"/>
    <col min="7" max="7" width="13.140625" style="1" customWidth="1"/>
    <col min="8" max="8" width="16.42578125" style="1" customWidth="1"/>
    <col min="9" max="9" width="17.7109375" style="1" customWidth="1"/>
    <col min="10" max="10" width="13.7109375" style="1" customWidth="1"/>
    <col min="11" max="11" width="15.140625" style="1" customWidth="1"/>
    <col min="12" max="12" width="4.7109375" style="1" customWidth="1"/>
    <col min="13" max="13" width="7.140625" style="1" customWidth="1"/>
    <col min="14" max="14" width="6.5703125" style="1" customWidth="1"/>
    <col min="15" max="15" width="7" style="1" customWidth="1"/>
    <col min="16" max="16" width="7.140625" style="1" customWidth="1"/>
    <col min="17" max="17" width="9.140625" style="1"/>
    <col min="18" max="18" width="6.140625" style="1" customWidth="1"/>
    <col min="19" max="22" width="9.140625" style="1"/>
    <col min="23" max="23" width="12" style="1" customWidth="1"/>
    <col min="24" max="25" width="12" style="1" hidden="1" customWidth="1"/>
    <col min="26" max="26" width="12" style="1" customWidth="1"/>
    <col min="27" max="16384" width="9.140625" style="1"/>
  </cols>
  <sheetData>
    <row r="1" spans="2:20" ht="15.75" customHeight="1">
      <c r="B1" s="205" t="s">
        <v>196</v>
      </c>
      <c r="C1" s="205"/>
      <c r="D1" s="205"/>
      <c r="E1" s="205"/>
      <c r="F1" s="205"/>
      <c r="G1" s="205"/>
      <c r="H1" s="205"/>
      <c r="I1" s="205"/>
      <c r="J1" s="205"/>
      <c r="K1" s="42"/>
      <c r="L1" s="42"/>
      <c r="M1" s="42"/>
      <c r="N1" s="42"/>
      <c r="O1" s="42"/>
      <c r="P1" s="42"/>
      <c r="Q1" s="42"/>
      <c r="R1" s="43"/>
      <c r="S1" s="43"/>
      <c r="T1" s="44"/>
    </row>
    <row r="2" spans="2:20" ht="15.75" customHeight="1">
      <c r="B2" s="45"/>
      <c r="C2" s="45"/>
      <c r="D2" s="45"/>
      <c r="E2" s="45"/>
      <c r="F2" s="45"/>
      <c r="G2" s="45"/>
      <c r="H2" s="45"/>
      <c r="I2" s="45"/>
      <c r="J2" s="45"/>
      <c r="K2" s="46"/>
      <c r="L2" s="42"/>
      <c r="M2" s="42"/>
      <c r="N2" s="42"/>
      <c r="O2" s="42"/>
      <c r="P2" s="42"/>
      <c r="Q2" s="42"/>
      <c r="R2" s="43"/>
      <c r="S2" s="43"/>
      <c r="T2" s="44"/>
    </row>
    <row r="3" spans="2:20" ht="15" customHeight="1">
      <c r="B3" s="47" t="s">
        <v>175</v>
      </c>
      <c r="C3" s="47"/>
      <c r="D3" s="212"/>
      <c r="E3" s="212"/>
      <c r="F3" s="212"/>
      <c r="G3" s="212"/>
      <c r="H3" s="212"/>
      <c r="I3" s="212"/>
      <c r="J3" s="212"/>
      <c r="K3" s="48"/>
      <c r="L3" s="48"/>
      <c r="M3" s="48"/>
      <c r="N3" s="48"/>
      <c r="O3" s="48"/>
      <c r="P3" s="49"/>
      <c r="Q3" s="50"/>
      <c r="R3" s="50"/>
      <c r="S3" s="50"/>
    </row>
    <row r="4" spans="2:20" ht="6" customHeight="1">
      <c r="B4" s="51"/>
      <c r="C4" s="52"/>
      <c r="D4" s="52"/>
      <c r="E4" s="52"/>
      <c r="F4" s="52"/>
      <c r="G4" s="52"/>
      <c r="H4" s="52"/>
      <c r="I4" s="52"/>
      <c r="J4" s="53"/>
      <c r="K4" s="48"/>
      <c r="L4" s="48"/>
      <c r="M4" s="48"/>
      <c r="N4" s="48"/>
      <c r="O4" s="48"/>
      <c r="P4" s="49"/>
      <c r="Q4" s="50"/>
      <c r="R4" s="50"/>
      <c r="S4" s="50"/>
    </row>
    <row r="5" spans="2:20">
      <c r="B5" s="47" t="s">
        <v>182</v>
      </c>
      <c r="C5" s="47"/>
      <c r="D5" s="212"/>
      <c r="E5" s="212"/>
      <c r="F5" s="212"/>
      <c r="G5" s="212"/>
      <c r="H5" s="212"/>
      <c r="I5" s="212"/>
      <c r="J5" s="212"/>
      <c r="K5" s="48"/>
      <c r="L5" s="48"/>
      <c r="M5" s="48"/>
      <c r="N5" s="48"/>
      <c r="O5" s="48"/>
      <c r="P5" s="49"/>
      <c r="Q5" s="50"/>
      <c r="R5" s="50"/>
      <c r="S5" s="50"/>
    </row>
    <row r="6" spans="2:20" ht="6" customHeight="1">
      <c r="B6" s="51"/>
      <c r="C6" s="52"/>
      <c r="D6" s="52"/>
      <c r="E6" s="52"/>
      <c r="F6" s="52"/>
      <c r="G6" s="52"/>
      <c r="H6" s="52"/>
      <c r="I6" s="52"/>
      <c r="J6" s="53"/>
      <c r="K6" s="48"/>
      <c r="L6" s="48"/>
      <c r="M6" s="48"/>
      <c r="N6" s="48"/>
      <c r="O6" s="48"/>
      <c r="P6" s="49"/>
      <c r="Q6" s="50"/>
      <c r="R6" s="50"/>
      <c r="S6" s="50"/>
    </row>
    <row r="7" spans="2:20">
      <c r="B7" s="47" t="s">
        <v>176</v>
      </c>
      <c r="C7" s="47"/>
      <c r="D7" s="47"/>
      <c r="E7" s="47"/>
      <c r="F7" s="47"/>
      <c r="G7" s="213"/>
      <c r="H7" s="213"/>
      <c r="I7" s="213"/>
      <c r="J7" s="213"/>
      <c r="K7" s="48"/>
      <c r="L7" s="48"/>
      <c r="M7" s="48"/>
      <c r="N7" s="48"/>
      <c r="O7" s="48"/>
      <c r="P7" s="49"/>
      <c r="Q7" s="50"/>
      <c r="R7" s="50"/>
      <c r="S7" s="50"/>
    </row>
    <row r="8" spans="2:20">
      <c r="B8" s="54"/>
      <c r="C8" s="47"/>
      <c r="D8" s="47"/>
      <c r="E8" s="47"/>
      <c r="F8" s="47"/>
      <c r="G8" s="47"/>
      <c r="H8" s="47"/>
      <c r="I8" s="47"/>
      <c r="J8" s="55"/>
      <c r="K8" s="48"/>
      <c r="L8" s="48"/>
      <c r="M8" s="48"/>
      <c r="N8" s="48"/>
      <c r="O8" s="48"/>
      <c r="P8" s="49"/>
      <c r="Q8" s="50"/>
      <c r="R8" s="50"/>
      <c r="S8" s="50"/>
    </row>
    <row r="9" spans="2:20">
      <c r="B9" s="56">
        <v>1</v>
      </c>
      <c r="C9" s="47" t="s">
        <v>172</v>
      </c>
      <c r="D9" s="55"/>
      <c r="E9" s="55"/>
      <c r="F9" s="57"/>
      <c r="G9" s="57"/>
      <c r="H9" s="57"/>
      <c r="I9" s="57"/>
      <c r="J9" s="57"/>
      <c r="K9" s="49"/>
      <c r="L9" s="49"/>
      <c r="M9" s="49"/>
      <c r="N9" s="49"/>
      <c r="O9" s="49"/>
      <c r="P9" s="49"/>
      <c r="Q9" s="50"/>
      <c r="R9" s="50"/>
      <c r="S9" s="50"/>
    </row>
    <row r="10" spans="2:20" ht="15.75" customHeight="1">
      <c r="B10" s="58"/>
      <c r="C10" s="221"/>
      <c r="D10" s="222"/>
      <c r="E10" s="222"/>
      <c r="F10" s="222"/>
      <c r="G10" s="222"/>
      <c r="H10" s="222"/>
      <c r="I10" s="222"/>
      <c r="J10" s="223"/>
      <c r="K10" s="59"/>
      <c r="L10" s="59"/>
      <c r="M10" s="59"/>
      <c r="N10" s="59"/>
      <c r="O10" s="59"/>
      <c r="P10" s="59"/>
      <c r="Q10" s="59"/>
      <c r="R10" s="50"/>
      <c r="S10" s="50"/>
    </row>
    <row r="11" spans="2:20" ht="15.75" customHeight="1">
      <c r="B11" s="58"/>
      <c r="C11" s="224"/>
      <c r="D11" s="225"/>
      <c r="E11" s="225"/>
      <c r="F11" s="225"/>
      <c r="G11" s="225"/>
      <c r="H11" s="225"/>
      <c r="I11" s="225"/>
      <c r="J11" s="226"/>
      <c r="K11" s="59"/>
      <c r="L11" s="59"/>
      <c r="M11" s="59"/>
      <c r="N11" s="59"/>
      <c r="O11" s="59"/>
      <c r="P11" s="59"/>
      <c r="Q11" s="59"/>
      <c r="R11" s="50"/>
      <c r="S11" s="50"/>
    </row>
    <row r="12" spans="2:20" ht="15.75" customHeight="1">
      <c r="B12" s="58"/>
      <c r="C12" s="224"/>
      <c r="D12" s="225"/>
      <c r="E12" s="225"/>
      <c r="F12" s="225"/>
      <c r="G12" s="225"/>
      <c r="H12" s="225"/>
      <c r="I12" s="225"/>
      <c r="J12" s="226"/>
      <c r="K12" s="59"/>
      <c r="L12" s="59"/>
      <c r="M12" s="59"/>
      <c r="N12" s="59"/>
      <c r="O12" s="59"/>
      <c r="P12" s="59"/>
      <c r="Q12" s="59"/>
      <c r="R12" s="50"/>
      <c r="S12" s="50"/>
    </row>
    <row r="13" spans="2:20" ht="15.75" customHeight="1">
      <c r="B13" s="58"/>
      <c r="C13" s="224"/>
      <c r="D13" s="225"/>
      <c r="E13" s="225"/>
      <c r="F13" s="225"/>
      <c r="G13" s="225"/>
      <c r="H13" s="225"/>
      <c r="I13" s="225"/>
      <c r="J13" s="226"/>
      <c r="K13" s="59"/>
      <c r="L13" s="59"/>
      <c r="M13" s="59"/>
      <c r="N13" s="59"/>
      <c r="O13" s="59"/>
      <c r="P13" s="59"/>
      <c r="Q13" s="59"/>
      <c r="R13" s="50"/>
      <c r="S13" s="50"/>
    </row>
    <row r="14" spans="2:20" ht="15.75" customHeight="1">
      <c r="B14" s="58"/>
      <c r="C14" s="224"/>
      <c r="D14" s="225"/>
      <c r="E14" s="225"/>
      <c r="F14" s="225"/>
      <c r="G14" s="225"/>
      <c r="H14" s="225"/>
      <c r="I14" s="225"/>
      <c r="J14" s="226"/>
      <c r="K14" s="59"/>
      <c r="L14" s="59"/>
      <c r="M14" s="59"/>
      <c r="N14" s="59"/>
      <c r="O14" s="59"/>
      <c r="P14" s="59"/>
      <c r="Q14" s="59"/>
      <c r="R14" s="50"/>
      <c r="S14" s="50"/>
    </row>
    <row r="15" spans="2:20" ht="15.75" customHeight="1">
      <c r="B15" s="58"/>
      <c r="C15" s="224"/>
      <c r="D15" s="225"/>
      <c r="E15" s="225"/>
      <c r="F15" s="225"/>
      <c r="G15" s="225"/>
      <c r="H15" s="225"/>
      <c r="I15" s="225"/>
      <c r="J15" s="226"/>
      <c r="K15" s="59"/>
      <c r="L15" s="59"/>
      <c r="M15" s="59"/>
      <c r="N15" s="59"/>
      <c r="O15" s="59"/>
      <c r="P15" s="59"/>
      <c r="Q15" s="59"/>
      <c r="R15" s="50"/>
      <c r="S15" s="50"/>
    </row>
    <row r="16" spans="2:20" ht="15.75" customHeight="1">
      <c r="B16" s="58"/>
      <c r="C16" s="224"/>
      <c r="D16" s="225"/>
      <c r="E16" s="225"/>
      <c r="F16" s="225"/>
      <c r="G16" s="225"/>
      <c r="H16" s="225"/>
      <c r="I16" s="225"/>
      <c r="J16" s="226"/>
      <c r="K16" s="59"/>
      <c r="L16" s="59"/>
      <c r="M16" s="59"/>
      <c r="N16" s="59"/>
      <c r="O16" s="59"/>
      <c r="P16" s="59"/>
      <c r="Q16" s="59"/>
      <c r="R16" s="50"/>
      <c r="S16" s="50"/>
    </row>
    <row r="17" spans="2:34" ht="15.75" customHeight="1">
      <c r="B17" s="58"/>
      <c r="C17" s="224"/>
      <c r="D17" s="225"/>
      <c r="E17" s="225"/>
      <c r="F17" s="225"/>
      <c r="G17" s="225"/>
      <c r="H17" s="225"/>
      <c r="I17" s="225"/>
      <c r="J17" s="226"/>
      <c r="K17" s="59"/>
      <c r="L17" s="59"/>
      <c r="M17" s="59"/>
      <c r="N17" s="59"/>
      <c r="O17" s="59"/>
      <c r="P17" s="59"/>
      <c r="Q17" s="59"/>
      <c r="R17" s="50"/>
      <c r="S17" s="50"/>
    </row>
    <row r="18" spans="2:34" ht="15.75" customHeight="1">
      <c r="B18" s="58"/>
      <c r="C18" s="224"/>
      <c r="D18" s="225"/>
      <c r="E18" s="225"/>
      <c r="F18" s="225"/>
      <c r="G18" s="225"/>
      <c r="H18" s="225"/>
      <c r="I18" s="225"/>
      <c r="J18" s="226"/>
      <c r="K18" s="59"/>
      <c r="L18" s="59"/>
      <c r="M18" s="59"/>
      <c r="N18" s="59"/>
      <c r="O18" s="59"/>
      <c r="P18" s="59"/>
      <c r="Q18" s="59"/>
      <c r="R18" s="50"/>
      <c r="S18" s="50"/>
    </row>
    <row r="19" spans="2:34" ht="15.75" customHeight="1">
      <c r="B19" s="58"/>
      <c r="C19" s="227"/>
      <c r="D19" s="228"/>
      <c r="E19" s="228"/>
      <c r="F19" s="228"/>
      <c r="G19" s="228"/>
      <c r="H19" s="228"/>
      <c r="I19" s="228"/>
      <c r="J19" s="229"/>
      <c r="K19" s="59"/>
      <c r="L19" s="59"/>
      <c r="M19" s="59"/>
      <c r="N19" s="59"/>
      <c r="O19" s="59"/>
      <c r="P19" s="59"/>
      <c r="Q19" s="59"/>
      <c r="R19" s="50"/>
      <c r="S19" s="50"/>
    </row>
    <row r="20" spans="2:34" ht="15.75" customHeight="1">
      <c r="B20" s="54"/>
      <c r="C20" s="60"/>
      <c r="D20" s="60"/>
      <c r="E20" s="60"/>
      <c r="F20" s="60"/>
      <c r="G20" s="60"/>
      <c r="H20" s="60"/>
      <c r="I20" s="60"/>
      <c r="J20" s="60"/>
      <c r="K20" s="61"/>
      <c r="L20" s="61"/>
      <c r="M20" s="61"/>
      <c r="N20" s="61"/>
      <c r="O20" s="61"/>
      <c r="P20" s="61"/>
      <c r="Q20" s="50"/>
      <c r="R20" s="50"/>
      <c r="S20" s="50"/>
      <c r="U20" s="62"/>
      <c r="V20" s="62"/>
    </row>
    <row r="21" spans="2:34">
      <c r="B21" s="56">
        <v>2</v>
      </c>
      <c r="C21" s="47" t="s">
        <v>173</v>
      </c>
      <c r="D21" s="47"/>
      <c r="E21" s="47"/>
      <c r="F21" s="47"/>
      <c r="G21" s="47"/>
      <c r="H21" s="55"/>
      <c r="I21" s="55"/>
      <c r="J21" s="55"/>
      <c r="K21" s="48"/>
      <c r="L21" s="48"/>
      <c r="M21" s="48"/>
      <c r="N21" s="48"/>
      <c r="O21" s="48"/>
      <c r="P21" s="49"/>
      <c r="Q21" s="50"/>
      <c r="R21" s="50"/>
      <c r="S21" s="50"/>
      <c r="U21" s="62"/>
      <c r="V21" s="62"/>
    </row>
    <row r="22" spans="2:34" ht="6" customHeight="1">
      <c r="B22" s="63"/>
      <c r="C22" s="47"/>
      <c r="D22" s="47"/>
      <c r="E22" s="47"/>
      <c r="F22" s="47"/>
      <c r="G22" s="47"/>
      <c r="H22" s="55"/>
      <c r="I22" s="55"/>
      <c r="J22" s="55"/>
      <c r="K22" s="48"/>
      <c r="L22" s="48"/>
      <c r="M22" s="48"/>
      <c r="N22" s="48"/>
      <c r="O22" s="48"/>
      <c r="P22" s="49"/>
      <c r="Q22" s="50"/>
      <c r="R22" s="50"/>
      <c r="S22" s="50"/>
      <c r="U22" s="62"/>
      <c r="V22" s="62"/>
    </row>
    <row r="23" spans="2:34">
      <c r="B23" s="63"/>
      <c r="C23" s="52" t="s">
        <v>177</v>
      </c>
      <c r="D23" s="47"/>
      <c r="E23" s="55" t="s">
        <v>237</v>
      </c>
      <c r="F23" s="64"/>
      <c r="G23" s="214"/>
      <c r="H23" s="214"/>
      <c r="I23" s="65" t="s">
        <v>180</v>
      </c>
      <c r="J23" s="66"/>
      <c r="K23" s="67"/>
      <c r="L23" s="48"/>
      <c r="M23" s="48"/>
      <c r="N23" s="48"/>
      <c r="O23" s="48"/>
      <c r="P23" s="49"/>
      <c r="Q23" s="49"/>
      <c r="R23" s="49"/>
      <c r="S23" s="50"/>
      <c r="U23" s="62"/>
      <c r="V23" s="62"/>
    </row>
    <row r="24" spans="2:34">
      <c r="B24" s="63"/>
      <c r="C24" s="52"/>
      <c r="D24" s="47"/>
      <c r="E24" s="55" t="s">
        <v>236</v>
      </c>
      <c r="F24" s="55"/>
      <c r="G24" s="215"/>
      <c r="H24" s="215"/>
      <c r="I24" s="66"/>
      <c r="J24" s="66"/>
      <c r="K24" s="67"/>
      <c r="L24" s="48"/>
      <c r="M24" s="48"/>
      <c r="N24" s="48"/>
      <c r="O24" s="48"/>
      <c r="P24" s="49"/>
      <c r="Q24" s="49"/>
      <c r="R24" s="49"/>
      <c r="S24" s="50"/>
      <c r="U24" s="62"/>
      <c r="V24" s="62"/>
    </row>
    <row r="25" spans="2:34" ht="6" customHeight="1">
      <c r="B25" s="68"/>
      <c r="C25" s="69"/>
      <c r="D25" s="55"/>
      <c r="E25" s="66"/>
      <c r="F25" s="66"/>
      <c r="G25" s="66"/>
      <c r="H25" s="66"/>
      <c r="I25" s="66"/>
      <c r="J25" s="55"/>
      <c r="K25" s="48"/>
      <c r="L25" s="48"/>
      <c r="M25" s="48"/>
      <c r="N25" s="48"/>
      <c r="O25" s="48"/>
      <c r="P25" s="49"/>
      <c r="Q25" s="50"/>
      <c r="R25" s="50"/>
      <c r="S25" s="50"/>
      <c r="U25" s="62"/>
      <c r="V25" s="62"/>
      <c r="Z25" s="220"/>
      <c r="AA25" s="220"/>
      <c r="AB25" s="220"/>
      <c r="AC25" s="220"/>
      <c r="AD25" s="220"/>
      <c r="AE25" s="220"/>
      <c r="AF25" s="220"/>
      <c r="AG25" s="220"/>
      <c r="AH25" s="220"/>
    </row>
    <row r="26" spans="2:34">
      <c r="B26" s="68"/>
      <c r="C26" s="52" t="s">
        <v>178</v>
      </c>
      <c r="D26" s="47"/>
      <c r="E26" s="55" t="s">
        <v>237</v>
      </c>
      <c r="F26" s="64"/>
      <c r="G26" s="214"/>
      <c r="H26" s="214"/>
      <c r="I26" s="66" t="s">
        <v>180</v>
      </c>
      <c r="J26" s="66"/>
      <c r="K26" s="67"/>
      <c r="L26" s="48"/>
      <c r="M26" s="48"/>
      <c r="N26" s="48"/>
      <c r="O26" s="48"/>
      <c r="P26" s="49"/>
      <c r="Q26" s="50"/>
      <c r="R26" s="50"/>
      <c r="S26" s="50"/>
      <c r="U26" s="62"/>
      <c r="V26" s="62"/>
      <c r="Z26" s="70"/>
      <c r="AA26" s="70"/>
      <c r="AB26" s="70"/>
      <c r="AC26" s="70"/>
      <c r="AD26" s="70"/>
      <c r="AE26" s="70"/>
      <c r="AF26" s="71"/>
    </row>
    <row r="27" spans="2:34">
      <c r="B27" s="68"/>
      <c r="C27" s="52"/>
      <c r="D27" s="47"/>
      <c r="E27" s="55" t="s">
        <v>236</v>
      </c>
      <c r="F27" s="55"/>
      <c r="G27" s="215"/>
      <c r="H27" s="215"/>
      <c r="I27" s="66"/>
      <c r="J27" s="66"/>
      <c r="K27" s="67"/>
      <c r="L27" s="48"/>
      <c r="M27" s="48"/>
      <c r="N27" s="48"/>
      <c r="O27" s="48"/>
      <c r="P27" s="49"/>
      <c r="Q27" s="50"/>
      <c r="R27" s="50"/>
      <c r="S27" s="50"/>
      <c r="U27" s="62"/>
      <c r="V27" s="62"/>
      <c r="Z27" s="70"/>
      <c r="AA27" s="70"/>
      <c r="AB27" s="70"/>
      <c r="AC27" s="70"/>
      <c r="AD27" s="70"/>
      <c r="AE27" s="70"/>
      <c r="AF27" s="71"/>
    </row>
    <row r="28" spans="2:34" ht="6" customHeight="1">
      <c r="B28" s="68"/>
      <c r="C28" s="69"/>
      <c r="D28" s="55"/>
      <c r="E28" s="66"/>
      <c r="F28" s="66"/>
      <c r="G28" s="66"/>
      <c r="H28" s="72"/>
      <c r="I28" s="66"/>
      <c r="J28" s="55"/>
      <c r="K28" s="48"/>
      <c r="L28" s="48"/>
      <c r="M28" s="48"/>
      <c r="N28" s="48"/>
      <c r="O28" s="48"/>
      <c r="P28" s="49"/>
      <c r="Q28" s="50"/>
      <c r="R28" s="50"/>
      <c r="S28" s="50"/>
      <c r="U28" s="62"/>
      <c r="V28" s="62"/>
      <c r="Z28" s="220"/>
      <c r="AA28" s="220"/>
      <c r="AB28" s="220"/>
      <c r="AC28" s="220"/>
      <c r="AD28" s="220"/>
      <c r="AE28" s="71"/>
      <c r="AF28" s="71"/>
    </row>
    <row r="29" spans="2:34">
      <c r="B29" s="68"/>
      <c r="C29" s="52" t="s">
        <v>181</v>
      </c>
      <c r="D29" s="47"/>
      <c r="E29" s="55" t="s">
        <v>237</v>
      </c>
      <c r="F29" s="64"/>
      <c r="G29" s="214"/>
      <c r="H29" s="214"/>
      <c r="I29" s="66"/>
      <c r="J29" s="66"/>
      <c r="K29" s="67"/>
      <c r="L29" s="48"/>
      <c r="M29" s="48"/>
      <c r="N29" s="48"/>
      <c r="O29" s="48"/>
      <c r="P29" s="49"/>
      <c r="Q29" s="50"/>
      <c r="R29" s="50"/>
      <c r="S29" s="50"/>
      <c r="U29" s="62"/>
      <c r="V29" s="62"/>
      <c r="Z29" s="70"/>
      <c r="AA29" s="70"/>
      <c r="AB29" s="70"/>
      <c r="AC29" s="70"/>
      <c r="AD29" s="70"/>
      <c r="AE29" s="70"/>
      <c r="AF29" s="71"/>
    </row>
    <row r="30" spans="2:34">
      <c r="B30" s="68"/>
      <c r="C30" s="52"/>
      <c r="D30" s="47"/>
      <c r="E30" s="55" t="s">
        <v>236</v>
      </c>
      <c r="F30" s="55"/>
      <c r="G30" s="215"/>
      <c r="H30" s="215"/>
      <c r="I30" s="66"/>
      <c r="J30" s="66"/>
      <c r="K30" s="67"/>
      <c r="L30" s="48"/>
      <c r="M30" s="48"/>
      <c r="N30" s="48"/>
      <c r="O30" s="48"/>
      <c r="P30" s="49"/>
      <c r="Q30" s="50"/>
      <c r="R30" s="50"/>
      <c r="S30" s="50"/>
      <c r="U30" s="62"/>
      <c r="V30" s="62"/>
      <c r="Z30" s="70"/>
      <c r="AA30" s="70"/>
      <c r="AB30" s="70"/>
      <c r="AC30" s="70"/>
      <c r="AD30" s="70"/>
      <c r="AE30" s="70"/>
      <c r="AF30" s="71"/>
    </row>
    <row r="31" spans="2:34" ht="6" customHeight="1">
      <c r="B31" s="68"/>
      <c r="C31" s="69"/>
      <c r="D31" s="55"/>
      <c r="E31" s="66"/>
      <c r="F31" s="66"/>
      <c r="G31" s="66"/>
      <c r="H31" s="66"/>
      <c r="I31" s="66"/>
      <c r="J31" s="55"/>
      <c r="K31" s="48"/>
      <c r="L31" s="48"/>
      <c r="M31" s="48"/>
      <c r="N31" s="48"/>
      <c r="O31" s="48"/>
      <c r="P31" s="49"/>
      <c r="Q31" s="50"/>
      <c r="R31" s="50"/>
      <c r="S31" s="50"/>
      <c r="U31" s="62"/>
      <c r="V31" s="62"/>
      <c r="Z31" s="220"/>
      <c r="AA31" s="220"/>
      <c r="AB31" s="220"/>
      <c r="AC31" s="220"/>
      <c r="AD31" s="220"/>
      <c r="AE31" s="71"/>
      <c r="AF31" s="71"/>
    </row>
    <row r="32" spans="2:34">
      <c r="B32" s="68"/>
      <c r="C32" s="52" t="s">
        <v>179</v>
      </c>
      <c r="D32" s="73"/>
      <c r="E32" s="213"/>
      <c r="F32" s="213"/>
      <c r="G32" s="55" t="s">
        <v>268</v>
      </c>
      <c r="H32" s="55"/>
      <c r="I32" s="143"/>
      <c r="J32" s="55" t="s">
        <v>267</v>
      </c>
      <c r="K32" s="48"/>
      <c r="L32" s="48"/>
      <c r="M32" s="48"/>
      <c r="N32" s="48"/>
      <c r="O32" s="48"/>
      <c r="P32" s="49"/>
      <c r="Q32" s="50"/>
      <c r="R32" s="50"/>
      <c r="S32" s="50"/>
      <c r="U32" s="62"/>
      <c r="V32" s="62"/>
      <c r="Z32" s="70"/>
      <c r="AA32" s="70"/>
      <c r="AB32" s="70"/>
      <c r="AC32" s="70"/>
      <c r="AD32" s="70"/>
      <c r="AE32" s="70"/>
      <c r="AF32" s="71"/>
    </row>
    <row r="33" spans="2:32" ht="6" customHeight="1">
      <c r="B33" s="68"/>
      <c r="C33" s="52"/>
      <c r="D33" s="47"/>
      <c r="E33" s="55"/>
      <c r="F33" s="55"/>
      <c r="G33" s="55"/>
      <c r="H33" s="55"/>
      <c r="I33" s="55"/>
      <c r="J33" s="53"/>
      <c r="K33" s="74"/>
      <c r="L33" s="74"/>
      <c r="M33" s="74"/>
      <c r="N33" s="74"/>
      <c r="O33" s="48"/>
      <c r="P33" s="49"/>
      <c r="Q33" s="50"/>
      <c r="R33" s="50"/>
      <c r="S33" s="50"/>
      <c r="U33" s="62"/>
      <c r="V33" s="62"/>
      <c r="Z33" s="70"/>
      <c r="AA33" s="70"/>
      <c r="AB33" s="70"/>
      <c r="AC33" s="70"/>
      <c r="AD33" s="70"/>
      <c r="AE33" s="70"/>
      <c r="AF33" s="71"/>
    </row>
    <row r="34" spans="2:32">
      <c r="B34" s="68"/>
      <c r="C34" s="52" t="s">
        <v>235</v>
      </c>
      <c r="D34" s="47"/>
      <c r="E34" s="213"/>
      <c r="F34" s="213"/>
      <c r="G34" s="213"/>
      <c r="H34" s="213"/>
      <c r="I34" s="55"/>
      <c r="J34" s="53"/>
      <c r="K34" s="74"/>
      <c r="L34" s="74"/>
      <c r="M34" s="74"/>
      <c r="N34" s="74"/>
      <c r="O34" s="48"/>
      <c r="P34" s="49"/>
      <c r="Q34" s="50"/>
      <c r="R34" s="50"/>
      <c r="S34" s="50"/>
      <c r="U34" s="62"/>
      <c r="V34" s="62"/>
      <c r="Z34" s="70"/>
      <c r="AA34" s="70"/>
      <c r="AB34" s="70"/>
      <c r="AC34" s="70"/>
      <c r="AD34" s="70"/>
      <c r="AE34" s="70"/>
      <c r="AF34" s="71"/>
    </row>
    <row r="35" spans="2:32">
      <c r="B35" s="68"/>
      <c r="C35" s="53"/>
      <c r="D35" s="53"/>
      <c r="E35" s="53"/>
      <c r="F35" s="53"/>
      <c r="G35" s="53"/>
      <c r="H35" s="53"/>
      <c r="I35" s="53"/>
      <c r="J35" s="53"/>
      <c r="K35" s="74"/>
      <c r="L35" s="74"/>
      <c r="M35" s="48"/>
      <c r="N35" s="48"/>
      <c r="O35" s="48"/>
      <c r="P35" s="49"/>
      <c r="Q35" s="50"/>
      <c r="R35" s="50"/>
      <c r="S35" s="50"/>
      <c r="U35" s="62"/>
      <c r="V35" s="62"/>
    </row>
    <row r="36" spans="2:32">
      <c r="B36" s="56">
        <v>3</v>
      </c>
      <c r="C36" s="47" t="s">
        <v>174</v>
      </c>
      <c r="D36" s="47"/>
      <c r="E36" s="47"/>
      <c r="F36" s="47"/>
      <c r="G36" s="47"/>
      <c r="H36" s="55"/>
      <c r="I36" s="55"/>
      <c r="J36" s="55"/>
      <c r="K36" s="48"/>
      <c r="L36" s="48"/>
      <c r="M36" s="48"/>
      <c r="N36" s="48"/>
      <c r="O36" s="48"/>
      <c r="P36" s="49"/>
      <c r="Q36" s="50"/>
      <c r="R36" s="50"/>
      <c r="S36" s="50"/>
      <c r="U36" s="62"/>
      <c r="V36" s="62"/>
    </row>
    <row r="37" spans="2:32" ht="6" customHeight="1">
      <c r="B37" s="68"/>
      <c r="C37" s="55"/>
      <c r="D37" s="55"/>
      <c r="E37" s="55"/>
      <c r="F37" s="55"/>
      <c r="G37" s="55"/>
      <c r="H37" s="55"/>
      <c r="I37" s="55"/>
      <c r="J37" s="55"/>
      <c r="K37" s="48"/>
      <c r="L37" s="48"/>
      <c r="M37" s="48"/>
      <c r="N37" s="48"/>
      <c r="O37" s="48"/>
      <c r="P37" s="49"/>
      <c r="Q37" s="50"/>
      <c r="R37" s="50"/>
      <c r="S37" s="50"/>
      <c r="U37" s="62"/>
      <c r="V37" s="62"/>
    </row>
    <row r="38" spans="2:32">
      <c r="B38" s="68"/>
      <c r="C38" s="55" t="s">
        <v>185</v>
      </c>
      <c r="D38" s="55"/>
      <c r="E38" s="213"/>
      <c r="F38" s="213"/>
      <c r="G38" s="55" t="s">
        <v>269</v>
      </c>
      <c r="H38" s="55"/>
      <c r="I38" s="55"/>
      <c r="J38" s="55"/>
      <c r="K38" s="48"/>
      <c r="L38" s="48"/>
      <c r="M38" s="48"/>
      <c r="N38" s="48"/>
      <c r="O38" s="48"/>
      <c r="P38" s="49"/>
      <c r="Q38" s="50"/>
      <c r="R38" s="50"/>
      <c r="S38" s="50"/>
      <c r="U38" s="62"/>
      <c r="V38" s="62"/>
    </row>
    <row r="39" spans="2:32" ht="6" customHeight="1">
      <c r="B39" s="68"/>
      <c r="C39" s="55"/>
      <c r="D39" s="55"/>
      <c r="E39" s="55"/>
      <c r="F39" s="55"/>
      <c r="G39" s="55"/>
      <c r="H39" s="55"/>
      <c r="I39" s="55"/>
      <c r="J39" s="55"/>
      <c r="K39" s="48"/>
      <c r="L39" s="48"/>
      <c r="M39" s="48"/>
      <c r="N39" s="48"/>
      <c r="O39" s="48"/>
      <c r="P39" s="49"/>
      <c r="Q39" s="50"/>
      <c r="R39" s="50"/>
      <c r="S39" s="50"/>
      <c r="U39" s="62"/>
      <c r="V39" s="62"/>
    </row>
    <row r="40" spans="2:32">
      <c r="B40" s="68"/>
      <c r="C40" s="55" t="s">
        <v>184</v>
      </c>
      <c r="D40" s="55"/>
      <c r="E40" s="213"/>
      <c r="F40" s="213"/>
      <c r="G40" s="55" t="s">
        <v>269</v>
      </c>
      <c r="H40" s="55"/>
      <c r="I40" s="55"/>
      <c r="J40" s="55"/>
      <c r="K40" s="48"/>
      <c r="L40" s="48"/>
      <c r="M40" s="48"/>
      <c r="N40" s="48"/>
      <c r="O40" s="48"/>
      <c r="P40" s="49"/>
      <c r="Q40" s="50"/>
      <c r="R40" s="50"/>
      <c r="S40" s="50"/>
      <c r="U40" s="62"/>
      <c r="V40" s="62"/>
    </row>
    <row r="41" spans="2:32">
      <c r="B41" s="68"/>
      <c r="C41" s="55"/>
      <c r="D41" s="55"/>
      <c r="E41" s="55"/>
      <c r="F41" s="55"/>
      <c r="G41" s="55"/>
      <c r="H41" s="55"/>
      <c r="I41" s="55"/>
      <c r="J41" s="55"/>
      <c r="K41" s="48"/>
      <c r="L41" s="48"/>
      <c r="M41" s="48"/>
      <c r="N41" s="48"/>
      <c r="O41" s="48"/>
      <c r="P41" s="50"/>
      <c r="Q41" s="50"/>
      <c r="R41" s="50"/>
      <c r="S41" s="50"/>
    </row>
    <row r="42" spans="2:32">
      <c r="B42" s="56">
        <v>4</v>
      </c>
      <c r="C42" s="47" t="s">
        <v>183</v>
      </c>
      <c r="D42" s="55"/>
      <c r="E42" s="55"/>
      <c r="F42" s="55"/>
      <c r="G42" s="55"/>
      <c r="H42" s="55"/>
      <c r="I42" s="55"/>
      <c r="J42" s="55"/>
      <c r="K42" s="48"/>
      <c r="L42" s="48"/>
      <c r="M42" s="48"/>
      <c r="N42" s="48"/>
      <c r="O42" s="48"/>
      <c r="P42" s="50"/>
      <c r="Q42" s="50"/>
      <c r="R42" s="50"/>
      <c r="S42" s="50"/>
    </row>
    <row r="43" spans="2:32">
      <c r="B43" s="55"/>
      <c r="C43" s="55"/>
      <c r="D43" s="55"/>
      <c r="E43" s="55"/>
      <c r="F43" s="55"/>
      <c r="G43" s="55"/>
      <c r="H43" s="55"/>
      <c r="I43" s="55"/>
      <c r="J43" s="55"/>
      <c r="K43" s="48"/>
      <c r="L43" s="48"/>
      <c r="M43" s="48"/>
      <c r="N43" s="48"/>
      <c r="O43" s="48"/>
      <c r="P43" s="50"/>
      <c r="Q43" s="50"/>
      <c r="R43" s="75"/>
      <c r="S43" s="75"/>
      <c r="T43" s="62"/>
      <c r="U43" s="62"/>
      <c r="V43" s="62"/>
      <c r="W43" s="62"/>
      <c r="X43" s="62"/>
      <c r="Y43" s="62"/>
      <c r="Z43" s="62"/>
      <c r="AA43" s="62"/>
      <c r="AB43" s="62"/>
      <c r="AC43" s="62"/>
    </row>
    <row r="44" spans="2:32">
      <c r="B44" s="56">
        <v>5</v>
      </c>
      <c r="C44" s="47" t="s">
        <v>188</v>
      </c>
      <c r="D44" s="47"/>
      <c r="E44" s="55"/>
      <c r="F44" s="55"/>
      <c r="G44" s="55"/>
      <c r="H44" s="55"/>
      <c r="I44" s="55"/>
      <c r="J44" s="55"/>
      <c r="K44" s="48"/>
      <c r="L44" s="48"/>
      <c r="M44" s="48"/>
      <c r="N44" s="48"/>
      <c r="O44" s="48"/>
      <c r="P44" s="50"/>
      <c r="Q44" s="50"/>
      <c r="R44" s="50"/>
      <c r="S44" s="50"/>
    </row>
    <row r="45" spans="2:32" ht="6" customHeight="1">
      <c r="B45" s="56"/>
      <c r="C45" s="47"/>
      <c r="D45" s="47"/>
      <c r="E45" s="55"/>
      <c r="F45" s="55"/>
      <c r="G45" s="55"/>
      <c r="H45" s="55"/>
      <c r="I45" s="55"/>
      <c r="J45" s="55"/>
      <c r="K45" s="48"/>
      <c r="L45" s="48"/>
      <c r="M45" s="48"/>
      <c r="N45" s="48"/>
      <c r="O45" s="48"/>
      <c r="P45" s="50"/>
      <c r="Q45" s="50"/>
      <c r="R45" s="50"/>
      <c r="S45" s="50"/>
    </row>
    <row r="46" spans="2:32" ht="30">
      <c r="B46" s="66"/>
      <c r="C46" s="78" t="s">
        <v>189</v>
      </c>
      <c r="D46" s="79" t="s">
        <v>167</v>
      </c>
      <c r="E46" s="209" t="s">
        <v>168</v>
      </c>
      <c r="F46" s="210"/>
      <c r="G46" s="211"/>
      <c r="H46" s="76" t="s">
        <v>186</v>
      </c>
      <c r="I46" s="93" t="s">
        <v>187</v>
      </c>
      <c r="J46" s="76" t="s">
        <v>166</v>
      </c>
      <c r="K46" s="64"/>
      <c r="L46" s="77"/>
      <c r="M46" s="216"/>
      <c r="N46" s="216"/>
      <c r="O46" s="48"/>
      <c r="P46" s="48"/>
      <c r="Q46" s="50"/>
      <c r="R46" s="50"/>
      <c r="S46" s="50"/>
      <c r="T46" s="50"/>
    </row>
    <row r="47" spans="2:32">
      <c r="B47" s="66"/>
      <c r="C47" s="90"/>
      <c r="D47" s="164"/>
      <c r="E47" s="206"/>
      <c r="F47" s="207"/>
      <c r="G47" s="208"/>
      <c r="H47" s="165"/>
      <c r="I47" s="165"/>
      <c r="J47" s="81" t="str">
        <f>IF(ISBLANK(H47),"",H47/$H$51)</f>
        <v/>
      </c>
      <c r="K47" s="64"/>
      <c r="L47" s="77"/>
      <c r="M47" s="216"/>
      <c r="N47" s="216"/>
      <c r="O47" s="48"/>
      <c r="P47" s="48"/>
      <c r="Q47" s="50"/>
      <c r="R47" s="50"/>
      <c r="S47" s="50"/>
      <c r="T47" s="50"/>
    </row>
    <row r="48" spans="2:32">
      <c r="B48" s="66"/>
      <c r="C48" s="166"/>
      <c r="D48" s="164"/>
      <c r="E48" s="206"/>
      <c r="F48" s="207"/>
      <c r="G48" s="208"/>
      <c r="H48" s="165"/>
      <c r="I48" s="165"/>
      <c r="J48" s="81">
        <f>IF(ISBLANK(H48),0,H48/$H$51)</f>
        <v>0</v>
      </c>
      <c r="K48" s="64"/>
      <c r="L48" s="77"/>
      <c r="M48" s="216"/>
      <c r="N48" s="216"/>
      <c r="O48" s="48"/>
      <c r="P48" s="48"/>
      <c r="Q48" s="50"/>
      <c r="R48" s="50"/>
      <c r="S48" s="50"/>
      <c r="T48" s="50"/>
    </row>
    <row r="49" spans="2:23">
      <c r="B49" s="66"/>
      <c r="C49" s="90"/>
      <c r="D49" s="91"/>
      <c r="E49" s="217"/>
      <c r="F49" s="218"/>
      <c r="G49" s="219"/>
      <c r="H49" s="92"/>
      <c r="I49" s="92"/>
      <c r="J49" s="81">
        <f>IF(ISBLANK(H49),0,H49/$H$51)</f>
        <v>0</v>
      </c>
      <c r="K49" s="64"/>
      <c r="L49" s="77"/>
      <c r="M49" s="216"/>
      <c r="N49" s="216"/>
      <c r="O49" s="48"/>
      <c r="P49" s="48"/>
      <c r="Q49" s="50"/>
      <c r="R49" s="50"/>
      <c r="S49" s="50"/>
      <c r="T49" s="50"/>
    </row>
    <row r="50" spans="2:23">
      <c r="B50" s="66"/>
      <c r="C50" s="90"/>
      <c r="D50" s="91"/>
      <c r="E50" s="217"/>
      <c r="F50" s="218"/>
      <c r="G50" s="219"/>
      <c r="H50" s="92"/>
      <c r="I50" s="92"/>
      <c r="J50" s="81">
        <f>IF(ISBLANK(H50),0,H50/$H$51)</f>
        <v>0</v>
      </c>
      <c r="K50" s="64"/>
      <c r="L50" s="77"/>
      <c r="M50" s="216"/>
      <c r="N50" s="216"/>
      <c r="O50" s="48"/>
      <c r="P50" s="48"/>
      <c r="Q50" s="50"/>
      <c r="R50" s="50"/>
      <c r="S50" s="50"/>
      <c r="T50" s="50"/>
    </row>
    <row r="51" spans="2:23" ht="18" customHeight="1">
      <c r="B51" s="55"/>
      <c r="C51" s="82"/>
      <c r="D51" s="83"/>
      <c r="E51" s="202" t="s">
        <v>229</v>
      </c>
      <c r="F51" s="203"/>
      <c r="G51" s="204"/>
      <c r="H51" s="80">
        <f>SUM(H47:H50)</f>
        <v>0</v>
      </c>
      <c r="I51" s="94"/>
      <c r="J51" s="82"/>
      <c r="K51" s="64"/>
      <c r="L51" s="48"/>
      <c r="M51" s="48"/>
      <c r="N51" s="48"/>
      <c r="O51" s="48"/>
      <c r="P51" s="48"/>
      <c r="Q51" s="50"/>
      <c r="R51" s="50"/>
      <c r="S51" s="50"/>
      <c r="T51" s="50"/>
    </row>
    <row r="52" spans="2:23">
      <c r="B52" s="68"/>
      <c r="C52" s="66"/>
      <c r="D52" s="66"/>
      <c r="E52" s="66"/>
      <c r="F52" s="66"/>
      <c r="G52" s="66"/>
      <c r="H52" s="66"/>
      <c r="I52" s="72"/>
      <c r="J52" s="66"/>
      <c r="K52" s="67"/>
      <c r="L52" s="67"/>
      <c r="M52" s="67"/>
      <c r="N52" s="67"/>
      <c r="O52" s="67"/>
      <c r="P52" s="75"/>
      <c r="Q52" s="75"/>
      <c r="R52" s="75"/>
      <c r="S52" s="75"/>
      <c r="T52" s="62"/>
      <c r="U52" s="62"/>
      <c r="V52" s="62"/>
      <c r="W52" s="62"/>
    </row>
    <row r="53" spans="2:23">
      <c r="B53" s="84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62"/>
      <c r="U53" s="62"/>
      <c r="V53" s="62"/>
      <c r="W53" s="62"/>
    </row>
    <row r="54" spans="2:23">
      <c r="B54" s="84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62"/>
      <c r="U54" s="62"/>
      <c r="V54" s="62"/>
      <c r="W54" s="62"/>
    </row>
    <row r="55" spans="2:23">
      <c r="B55" s="8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62"/>
      <c r="U55" s="62"/>
      <c r="V55" s="62"/>
      <c r="W55" s="62"/>
    </row>
    <row r="56" spans="2:23">
      <c r="B56" s="84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62"/>
      <c r="U56" s="62"/>
      <c r="V56" s="62"/>
      <c r="W56" s="62"/>
    </row>
    <row r="57" spans="2:23">
      <c r="B57" s="84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62"/>
      <c r="U57" s="62"/>
      <c r="V57" s="62"/>
      <c r="W57" s="62"/>
    </row>
    <row r="58" spans="2:23"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</row>
    <row r="59" spans="2:23"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</row>
    <row r="60" spans="2:23"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</row>
    <row r="61" spans="2:23"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</row>
    <row r="62" spans="2:23">
      <c r="B62" s="1"/>
      <c r="D62" s="86"/>
      <c r="E62" s="86"/>
      <c r="R62" s="62"/>
      <c r="S62" s="62"/>
      <c r="T62" s="62"/>
      <c r="U62" s="62"/>
      <c r="V62" s="62"/>
      <c r="W62" s="62"/>
    </row>
    <row r="63" spans="2:23">
      <c r="B63" s="62"/>
      <c r="C63" s="87"/>
      <c r="D63" s="87"/>
      <c r="R63" s="62"/>
      <c r="S63" s="62"/>
      <c r="T63" s="62"/>
      <c r="U63" s="62"/>
      <c r="V63" s="62"/>
      <c r="W63" s="62"/>
    </row>
    <row r="64" spans="2:23">
      <c r="B64" s="62"/>
      <c r="C64" s="87"/>
      <c r="D64" s="87"/>
      <c r="R64" s="62"/>
      <c r="S64" s="62"/>
      <c r="T64" s="62"/>
      <c r="U64" s="62"/>
      <c r="V64" s="62"/>
      <c r="W64" s="62"/>
    </row>
    <row r="65" spans="2:23">
      <c r="B65" s="62"/>
      <c r="C65" s="87"/>
      <c r="D65" s="87"/>
      <c r="R65" s="62"/>
      <c r="S65" s="62"/>
      <c r="T65" s="62"/>
      <c r="U65" s="62"/>
      <c r="V65" s="62"/>
      <c r="W65" s="62"/>
    </row>
    <row r="66" spans="2:23">
      <c r="B66" s="62"/>
      <c r="C66" s="87"/>
      <c r="D66" s="87"/>
      <c r="R66" s="62"/>
      <c r="S66" s="62"/>
      <c r="T66" s="62"/>
      <c r="U66" s="62"/>
      <c r="V66" s="62"/>
      <c r="W66" s="62"/>
    </row>
    <row r="67" spans="2:23">
      <c r="B67" s="62"/>
      <c r="C67" s="87"/>
      <c r="D67" s="87"/>
      <c r="R67" s="62"/>
      <c r="S67" s="62"/>
      <c r="T67" s="62"/>
      <c r="U67" s="62"/>
      <c r="V67" s="62"/>
      <c r="W67" s="62"/>
    </row>
    <row r="68" spans="2:23">
      <c r="R68" s="62"/>
      <c r="S68" s="62"/>
      <c r="T68" s="62"/>
      <c r="U68" s="62"/>
      <c r="V68" s="62"/>
      <c r="W68" s="62"/>
    </row>
    <row r="69" spans="2:23">
      <c r="B69" s="1"/>
      <c r="O69" s="62"/>
      <c r="P69" s="62"/>
      <c r="Q69" s="62"/>
      <c r="R69" s="62"/>
      <c r="S69" s="62"/>
      <c r="T69" s="62"/>
      <c r="U69" s="62"/>
      <c r="V69" s="62"/>
      <c r="W69" s="62"/>
    </row>
    <row r="70" spans="2:23">
      <c r="B70" s="1"/>
      <c r="N70" s="62"/>
      <c r="O70" s="62"/>
      <c r="P70" s="62"/>
      <c r="Q70" s="62"/>
      <c r="R70" s="62"/>
      <c r="S70" s="62"/>
      <c r="T70" s="62"/>
      <c r="U70" s="62"/>
      <c r="V70" s="62"/>
      <c r="W70" s="62"/>
    </row>
    <row r="71" spans="2:23">
      <c r="B71" s="1"/>
      <c r="N71" s="62"/>
      <c r="O71" s="62"/>
      <c r="P71" s="62"/>
      <c r="Q71" s="62"/>
      <c r="R71" s="62"/>
      <c r="S71" s="62"/>
      <c r="T71" s="62"/>
      <c r="U71" s="62"/>
      <c r="V71" s="62"/>
      <c r="W71" s="62"/>
    </row>
    <row r="72" spans="2:23">
      <c r="B72" s="1"/>
      <c r="N72" s="62"/>
      <c r="O72" s="62"/>
      <c r="P72" s="62"/>
      <c r="Q72" s="62"/>
      <c r="R72" s="62"/>
      <c r="S72" s="62"/>
      <c r="T72" s="62"/>
      <c r="U72" s="62"/>
      <c r="V72" s="62"/>
      <c r="W72" s="62"/>
    </row>
    <row r="73" spans="2:23">
      <c r="B73" s="1"/>
      <c r="N73" s="62"/>
      <c r="O73" s="62"/>
      <c r="P73" s="62"/>
      <c r="Q73" s="62"/>
      <c r="R73" s="62"/>
      <c r="S73" s="62"/>
      <c r="T73" s="62"/>
      <c r="U73" s="62"/>
      <c r="V73" s="62"/>
      <c r="W73" s="62"/>
    </row>
    <row r="74" spans="2:23">
      <c r="B74" s="1"/>
      <c r="N74" s="62"/>
      <c r="O74" s="62"/>
      <c r="P74" s="62"/>
      <c r="Q74" s="62"/>
      <c r="R74" s="62"/>
      <c r="S74" s="62"/>
      <c r="T74" s="62"/>
      <c r="U74" s="62"/>
      <c r="V74" s="62"/>
      <c r="W74" s="62"/>
    </row>
    <row r="75" spans="2:23">
      <c r="C75" s="88"/>
      <c r="D75" s="88"/>
      <c r="E75" s="88"/>
      <c r="F75" s="88"/>
      <c r="G75" s="88"/>
      <c r="H75" s="88"/>
      <c r="I75" s="88"/>
      <c r="J75" s="88"/>
      <c r="K75" s="88"/>
      <c r="L75" s="88"/>
      <c r="R75" s="62"/>
      <c r="S75" s="62"/>
      <c r="T75" s="62"/>
      <c r="U75" s="62"/>
      <c r="V75" s="62"/>
      <c r="W75" s="62"/>
    </row>
    <row r="76" spans="2:23">
      <c r="B76" s="1"/>
      <c r="R76" s="62"/>
      <c r="S76" s="62"/>
      <c r="T76" s="62"/>
      <c r="U76" s="62"/>
      <c r="V76" s="62"/>
      <c r="W76" s="62"/>
    </row>
    <row r="77" spans="2:23">
      <c r="R77" s="62"/>
      <c r="S77" s="62"/>
      <c r="T77" s="62"/>
      <c r="U77" s="62"/>
      <c r="V77" s="62"/>
      <c r="W77" s="62"/>
    </row>
    <row r="78" spans="2:23"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</row>
    <row r="79" spans="2:23"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</row>
    <row r="80" spans="2:23"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</row>
    <row r="81" spans="3:23"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</row>
    <row r="82" spans="3:23"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</row>
    <row r="83" spans="3:23"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</row>
    <row r="84" spans="3:23"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</row>
    <row r="85" spans="3:23"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</row>
    <row r="86" spans="3:23"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</row>
    <row r="87" spans="3:23"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</row>
    <row r="88" spans="3:23"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</row>
    <row r="89" spans="3:23"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</row>
    <row r="90" spans="3:23"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</row>
    <row r="91" spans="3:23"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</row>
    <row r="92" spans="3:23"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</row>
    <row r="93" spans="3:23"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</row>
    <row r="94" spans="3:23"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</row>
    <row r="95" spans="3:23"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</row>
    <row r="96" spans="3:23"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</row>
    <row r="97" spans="3:23"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</row>
    <row r="98" spans="3:23"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</row>
    <row r="99" spans="3:23"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</row>
    <row r="100" spans="3:23"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</row>
    <row r="101" spans="3:23"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</row>
    <row r="102" spans="3:23"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</row>
    <row r="103" spans="3:23"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</row>
    <row r="104" spans="3:23"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</row>
    <row r="105" spans="3:23"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</row>
    <row r="106" spans="3:23"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</row>
    <row r="107" spans="3:23"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</row>
    <row r="108" spans="3:23"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</row>
    <row r="109" spans="3:23"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</row>
    <row r="110" spans="3:23"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</row>
    <row r="111" spans="3:23"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</row>
    <row r="112" spans="3:23"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</row>
    <row r="113" spans="3:25"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</row>
    <row r="114" spans="3:25"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</row>
    <row r="115" spans="3:25"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</row>
    <row r="116" spans="3:25"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</row>
    <row r="117" spans="3:25"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1" t="s">
        <v>164</v>
      </c>
      <c r="Y117" s="89" t="s">
        <v>165</v>
      </c>
    </row>
    <row r="118" spans="3:25"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89" t="e">
        <f>K118*#REF!+L118*#REF!+#REF!*#REF!+M118*#REF!</f>
        <v>#REF!</v>
      </c>
      <c r="Y118" s="1" t="e">
        <f>N118*#REF!+O118*#REF!+P118*#REF!+#REF!*#REF!</f>
        <v>#REF!</v>
      </c>
    </row>
    <row r="119" spans="3:25"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89" t="e">
        <f>K119*#REF!+L119*#REF!+#REF!*#REF!+M119*#REF!</f>
        <v>#REF!</v>
      </c>
      <c r="Y119" s="1" t="e">
        <f>N119*#REF!+O119*#REF!+P119*#REF!+#REF!*#REF!</f>
        <v>#REF!</v>
      </c>
    </row>
    <row r="120" spans="3:25"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89" t="e">
        <f>K120*#REF!+L120*#REF!+#REF!*#REF!+M120*#REF!</f>
        <v>#REF!</v>
      </c>
      <c r="Y120" s="1" t="e">
        <f>N120*#REF!+O120*#REF!+P120*#REF!+#REF!*#REF!</f>
        <v>#REF!</v>
      </c>
    </row>
    <row r="121" spans="3:25"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89" t="e">
        <f>K121*#REF!+L121*#REF!+#REF!*#REF!+M121*#REF!</f>
        <v>#REF!</v>
      </c>
      <c r="Y121" s="1" t="e">
        <f>N121*#REF!+O121*#REF!+P121*#REF!+#REF!*#REF!</f>
        <v>#REF!</v>
      </c>
    </row>
    <row r="122" spans="3:25"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89" t="e">
        <f>K122*#REF!+L122*#REF!+#REF!*#REF!+M122*#REF!</f>
        <v>#REF!</v>
      </c>
      <c r="Y122" s="1" t="e">
        <f>N122*#REF!+O122*#REF!+P122*#REF!+#REF!*#REF!</f>
        <v>#REF!</v>
      </c>
    </row>
    <row r="123" spans="3:25"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89" t="e">
        <f>K123*#REF!+L123*#REF!+#REF!*#REF!+M123*#REF!</f>
        <v>#REF!</v>
      </c>
      <c r="Y123" s="1" t="e">
        <f>N123*#REF!+O123*#REF!+P123*#REF!+#REF!*#REF!</f>
        <v>#REF!</v>
      </c>
    </row>
    <row r="124" spans="3:25"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89" t="e">
        <f>K124*#REF!+L124*#REF!+#REF!*#REF!+M124*#REF!</f>
        <v>#REF!</v>
      </c>
      <c r="Y124" s="1" t="e">
        <f>N124*#REF!+O124*#REF!+P124*#REF!+#REF!*#REF!</f>
        <v>#REF!</v>
      </c>
    </row>
    <row r="125" spans="3:25"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89" t="e">
        <f>K125*#REF!+L125*#REF!+#REF!*#REF!+M125*#REF!</f>
        <v>#REF!</v>
      </c>
      <c r="Y125" s="1" t="e">
        <f>N125*#REF!+O125*#REF!+P125*#REF!+#REF!*#REF!</f>
        <v>#REF!</v>
      </c>
    </row>
    <row r="126" spans="3:25"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89" t="e">
        <f>K126*#REF!+L126*#REF!+#REF!*#REF!+M126*#REF!</f>
        <v>#REF!</v>
      </c>
      <c r="Y126" s="1" t="e">
        <f>N126*#REF!+O126*#REF!+P126*#REF!+#REF!*#REF!</f>
        <v>#REF!</v>
      </c>
    </row>
    <row r="127" spans="3:25"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89" t="e">
        <f>K127*#REF!+L127*#REF!+#REF!*#REF!+M127*#REF!</f>
        <v>#REF!</v>
      </c>
      <c r="Y127" s="1" t="e">
        <f>N127*#REF!+O127*#REF!+P127*#REF!+#REF!*#REF!</f>
        <v>#REF!</v>
      </c>
    </row>
    <row r="128" spans="3:25"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89" t="e">
        <f>K128*#REF!+L128*#REF!+#REF!*#REF!+M128*#REF!</f>
        <v>#REF!</v>
      </c>
      <c r="Y128" s="1" t="e">
        <f>N128*#REF!+O128*#REF!+P128*#REF!+#REF!*#REF!</f>
        <v>#REF!</v>
      </c>
    </row>
    <row r="129" spans="3:25"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89" t="e">
        <f>K129*#REF!+L129*#REF!+#REF!*#REF!+M129*#REF!</f>
        <v>#REF!</v>
      </c>
      <c r="Y129" s="1" t="e">
        <f>N129*#REF!+O129*#REF!+P129*#REF!+#REF!*#REF!</f>
        <v>#REF!</v>
      </c>
    </row>
    <row r="130" spans="3:25"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89" t="e">
        <f>K130*#REF!+L130*#REF!+#REF!*#REF!+M130*#REF!</f>
        <v>#REF!</v>
      </c>
      <c r="Y130" s="1" t="e">
        <f>N130*#REF!+O130*#REF!+P130*#REF!+#REF!*#REF!</f>
        <v>#REF!</v>
      </c>
    </row>
    <row r="131" spans="3:25"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89" t="e">
        <f>K131*#REF!+L131*#REF!+#REF!*#REF!+M131*#REF!</f>
        <v>#REF!</v>
      </c>
      <c r="Y131" s="1" t="e">
        <f>N131*#REF!+O131*#REF!+P131*#REF!+#REF!*#REF!</f>
        <v>#REF!</v>
      </c>
    </row>
    <row r="132" spans="3:25"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89" t="e">
        <f>K132*#REF!+L132*#REF!+#REF!*#REF!+M132*#REF!</f>
        <v>#REF!</v>
      </c>
      <c r="Y132" s="1" t="e">
        <f>N132*#REF!+O132*#REF!+P132*#REF!+#REF!*#REF!</f>
        <v>#REF!</v>
      </c>
    </row>
    <row r="133" spans="3:25"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89" t="e">
        <f>K133*#REF!+L133*#REF!+#REF!*#REF!+M133*#REF!</f>
        <v>#REF!</v>
      </c>
      <c r="Y133" s="1" t="e">
        <f>N133*#REF!+O133*#REF!+P133*#REF!+#REF!*#REF!</f>
        <v>#REF!</v>
      </c>
    </row>
    <row r="134" spans="3:25"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89" t="e">
        <f>K134*#REF!+L134*#REF!+#REF!*#REF!+M134*#REF!</f>
        <v>#REF!</v>
      </c>
      <c r="Y134" s="1" t="e">
        <f>N134*#REF!+O134*#REF!+P134*#REF!+#REF!*#REF!</f>
        <v>#REF!</v>
      </c>
    </row>
    <row r="135" spans="3:25"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89" t="e">
        <f>K135*#REF!+L135*#REF!+#REF!*#REF!+M135*#REF!</f>
        <v>#REF!</v>
      </c>
      <c r="Y135" s="1" t="e">
        <f>N135*#REF!+O135*#REF!+P135*#REF!+#REF!*#REF!</f>
        <v>#REF!</v>
      </c>
    </row>
    <row r="136" spans="3:25"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89" t="e">
        <f>K136*#REF!+L136*#REF!+#REF!*#REF!+M136*#REF!</f>
        <v>#REF!</v>
      </c>
      <c r="Y136" s="1" t="e">
        <f>N136*#REF!+O136*#REF!+P136*#REF!+#REF!*#REF!</f>
        <v>#REF!</v>
      </c>
    </row>
    <row r="137" spans="3:25"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89" t="e">
        <f>K137*#REF!+L137*#REF!+#REF!*#REF!+M137*#REF!</f>
        <v>#REF!</v>
      </c>
      <c r="Y137" s="1" t="e">
        <f>N137*#REF!+O137*#REF!+P137*#REF!+#REF!*#REF!</f>
        <v>#REF!</v>
      </c>
    </row>
    <row r="138" spans="3:25"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89" t="e">
        <f>K138*#REF!+L138*#REF!+#REF!*#REF!+M138*#REF!</f>
        <v>#REF!</v>
      </c>
      <c r="Y138" s="1" t="e">
        <f>N138*#REF!+O138*#REF!+P138*#REF!+#REF!*#REF!</f>
        <v>#REF!</v>
      </c>
    </row>
    <row r="139" spans="3:25"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89" t="e">
        <f>K139*#REF!+L139*#REF!+#REF!*#REF!+M139*#REF!</f>
        <v>#REF!</v>
      </c>
      <c r="Y139" s="1" t="e">
        <f>N139*#REF!+O139*#REF!+P139*#REF!+#REF!*#REF!</f>
        <v>#REF!</v>
      </c>
    </row>
    <row r="140" spans="3:25"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89" t="e">
        <f>K140*#REF!+L140*#REF!+#REF!*#REF!+M140*#REF!</f>
        <v>#REF!</v>
      </c>
      <c r="Y140" s="1" t="e">
        <f>N140*#REF!+O140*#REF!+P140*#REF!+#REF!*#REF!</f>
        <v>#REF!</v>
      </c>
    </row>
    <row r="141" spans="3:25"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89" t="e">
        <f>K141*#REF!+L141*#REF!+#REF!*#REF!+M141*#REF!</f>
        <v>#REF!</v>
      </c>
      <c r="Y141" s="1" t="e">
        <f>N141*#REF!+O141*#REF!+P141*#REF!+#REF!*#REF!</f>
        <v>#REF!</v>
      </c>
    </row>
    <row r="142" spans="3:25"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89" t="e">
        <f>K142*#REF!+L142*#REF!+#REF!*#REF!+M142*#REF!</f>
        <v>#REF!</v>
      </c>
      <c r="Y142" s="1" t="e">
        <f>N142*#REF!+O142*#REF!+P142*#REF!+#REF!*#REF!</f>
        <v>#REF!</v>
      </c>
    </row>
    <row r="143" spans="3:25"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89" t="e">
        <f>K143*#REF!+L143*#REF!+#REF!*#REF!+M143*#REF!</f>
        <v>#REF!</v>
      </c>
      <c r="Y143" s="1" t="e">
        <f>N143*#REF!+O143*#REF!+P143*#REF!+#REF!*#REF!</f>
        <v>#REF!</v>
      </c>
    </row>
    <row r="144" spans="3:25"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</row>
    <row r="145" spans="3:25"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</row>
    <row r="146" spans="3:25"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</row>
    <row r="147" spans="3:25"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1" t="s">
        <v>164</v>
      </c>
      <c r="Y147" s="89" t="s">
        <v>165</v>
      </c>
    </row>
    <row r="148" spans="3:25"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89" t="e">
        <f>K148*#REF!+L148*#REF!+#REF!*#REF!+M148*#REF!</f>
        <v>#REF!</v>
      </c>
      <c r="Y148" s="1" t="e">
        <f>N148*#REF!+O148*#REF!+P148*#REF!+#REF!*#REF!</f>
        <v>#REF!</v>
      </c>
    </row>
    <row r="149" spans="3:25"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89" t="e">
        <f>K149*#REF!+L149*#REF!+#REF!*#REF!+M149*#REF!</f>
        <v>#REF!</v>
      </c>
      <c r="Y149" s="1" t="e">
        <f>N149*#REF!+O149*#REF!+P149*#REF!+#REF!*#REF!</f>
        <v>#REF!</v>
      </c>
    </row>
    <row r="150" spans="3:25"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89" t="e">
        <f>K150*#REF!+L150*#REF!+#REF!*#REF!+M150*#REF!</f>
        <v>#REF!</v>
      </c>
      <c r="Y150" s="1" t="e">
        <f>N150*#REF!+O150*#REF!+P150*#REF!+#REF!*#REF!</f>
        <v>#REF!</v>
      </c>
    </row>
    <row r="151" spans="3:25"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89" t="e">
        <f>K151*#REF!+L151*#REF!+#REF!*#REF!+M151*#REF!</f>
        <v>#REF!</v>
      </c>
      <c r="Y151" s="1" t="e">
        <f>N151*#REF!+O151*#REF!+P151*#REF!+#REF!*#REF!</f>
        <v>#REF!</v>
      </c>
    </row>
    <row r="152" spans="3:25"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89" t="e">
        <f>K152*#REF!+L152*#REF!+#REF!*#REF!+M152*#REF!</f>
        <v>#REF!</v>
      </c>
      <c r="Y152" s="1" t="e">
        <f>N152*#REF!+O152*#REF!+P152*#REF!+#REF!*#REF!</f>
        <v>#REF!</v>
      </c>
    </row>
    <row r="153" spans="3:25"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89" t="e">
        <f>K153*#REF!+L153*#REF!+#REF!*#REF!+M153*#REF!</f>
        <v>#REF!</v>
      </c>
      <c r="Y153" s="1" t="e">
        <f>N153*#REF!+O153*#REF!+P153*#REF!+#REF!*#REF!</f>
        <v>#REF!</v>
      </c>
    </row>
    <row r="154" spans="3:25"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89" t="e">
        <f>K154*#REF!+L154*#REF!+#REF!*#REF!+M154*#REF!</f>
        <v>#REF!</v>
      </c>
      <c r="Y154" s="1" t="e">
        <f>N154*#REF!+O154*#REF!+P154*#REF!+#REF!*#REF!</f>
        <v>#REF!</v>
      </c>
    </row>
    <row r="155" spans="3:25"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89" t="e">
        <f>K155*#REF!+L155*#REF!+#REF!*#REF!+M155*#REF!</f>
        <v>#REF!</v>
      </c>
      <c r="Y155" s="1" t="e">
        <f>N155*#REF!+O155*#REF!+P155*#REF!+#REF!*#REF!</f>
        <v>#REF!</v>
      </c>
    </row>
    <row r="156" spans="3:25"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89" t="e">
        <f>K156*#REF!+L156*#REF!+#REF!*#REF!+M156*#REF!</f>
        <v>#REF!</v>
      </c>
      <c r="Y156" s="1" t="e">
        <f>N156*#REF!+O156*#REF!+P156*#REF!+#REF!*#REF!</f>
        <v>#REF!</v>
      </c>
    </row>
    <row r="157" spans="3:25"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89" t="e">
        <f>K157*#REF!+L157*#REF!+#REF!*#REF!+M157*#REF!</f>
        <v>#REF!</v>
      </c>
      <c r="Y157" s="1" t="e">
        <f>N157*#REF!+O157*#REF!+P157*#REF!+#REF!*#REF!</f>
        <v>#REF!</v>
      </c>
    </row>
    <row r="158" spans="3:25"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89" t="e">
        <f>K158*#REF!+L158*#REF!+#REF!*#REF!+M158*#REF!</f>
        <v>#REF!</v>
      </c>
      <c r="Y158" s="1" t="e">
        <f>N158*#REF!+O158*#REF!+P158*#REF!+#REF!*#REF!</f>
        <v>#REF!</v>
      </c>
    </row>
    <row r="159" spans="3:25"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89" t="e">
        <f>K159*#REF!+L159*#REF!+#REF!*#REF!+M159*#REF!</f>
        <v>#REF!</v>
      </c>
      <c r="Y159" s="1" t="e">
        <f>N159*#REF!+O159*#REF!+P159*#REF!+#REF!*#REF!</f>
        <v>#REF!</v>
      </c>
    </row>
    <row r="160" spans="3:25"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89" t="e">
        <f>K160*#REF!+L160*#REF!+#REF!*#REF!+M160*#REF!</f>
        <v>#REF!</v>
      </c>
      <c r="Y160" s="1" t="e">
        <f>N160*#REF!+O160*#REF!+P160*#REF!+#REF!*#REF!</f>
        <v>#REF!</v>
      </c>
    </row>
    <row r="161" spans="3:25"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89" t="e">
        <f>K161*#REF!+L161*#REF!+#REF!*#REF!+M161*#REF!</f>
        <v>#REF!</v>
      </c>
      <c r="Y161" s="1" t="e">
        <f>N161*#REF!+O161*#REF!+P161*#REF!+#REF!*#REF!</f>
        <v>#REF!</v>
      </c>
    </row>
    <row r="162" spans="3:25"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89" t="e">
        <f>K162*#REF!+L162*#REF!+#REF!*#REF!+M162*#REF!</f>
        <v>#REF!</v>
      </c>
      <c r="Y162" s="1" t="e">
        <f>N162*#REF!+O162*#REF!+P162*#REF!+#REF!*#REF!</f>
        <v>#REF!</v>
      </c>
    </row>
    <row r="163" spans="3:25"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89" t="e">
        <f>K163*#REF!+L163*#REF!+#REF!*#REF!+M163*#REF!</f>
        <v>#REF!</v>
      </c>
      <c r="Y163" s="1" t="e">
        <f>N163*#REF!+O163*#REF!+P163*#REF!+#REF!*#REF!</f>
        <v>#REF!</v>
      </c>
    </row>
    <row r="164" spans="3:25"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89" t="e">
        <f>K164*#REF!+L164*#REF!+#REF!*#REF!+M164*#REF!</f>
        <v>#REF!</v>
      </c>
      <c r="Y164" s="1" t="e">
        <f>N164*#REF!+O164*#REF!+P164*#REF!+#REF!*#REF!</f>
        <v>#REF!</v>
      </c>
    </row>
    <row r="165" spans="3:25"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89" t="e">
        <f>K165*#REF!+L165*#REF!+#REF!*#REF!+M165*#REF!</f>
        <v>#REF!</v>
      </c>
      <c r="Y165" s="1" t="e">
        <f>N165*#REF!+O165*#REF!+P165*#REF!+#REF!*#REF!</f>
        <v>#REF!</v>
      </c>
    </row>
    <row r="166" spans="3:25"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89" t="e">
        <f>K166*#REF!+L166*#REF!+#REF!*#REF!+M166*#REF!</f>
        <v>#REF!</v>
      </c>
      <c r="Y166" s="1" t="e">
        <f>N166*#REF!+O166*#REF!+P166*#REF!+#REF!*#REF!</f>
        <v>#REF!</v>
      </c>
    </row>
    <row r="167" spans="3:25"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89" t="e">
        <f>K167*#REF!+L167*#REF!+#REF!*#REF!+M167*#REF!</f>
        <v>#REF!</v>
      </c>
      <c r="Y167" s="1" t="e">
        <f>N167*#REF!+O167*#REF!+P167*#REF!+#REF!*#REF!</f>
        <v>#REF!</v>
      </c>
    </row>
    <row r="168" spans="3:25"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89" t="e">
        <f>K168*#REF!+L168*#REF!+#REF!*#REF!+M168*#REF!</f>
        <v>#REF!</v>
      </c>
      <c r="Y168" s="1" t="e">
        <f>N168*#REF!+O168*#REF!+P168*#REF!+#REF!*#REF!</f>
        <v>#REF!</v>
      </c>
    </row>
    <row r="169" spans="3:25"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89" t="e">
        <f>K169*#REF!+L169*#REF!+#REF!*#REF!+M169*#REF!</f>
        <v>#REF!</v>
      </c>
      <c r="Y169" s="1" t="e">
        <f>N169*#REF!+O169*#REF!+P169*#REF!+#REF!*#REF!</f>
        <v>#REF!</v>
      </c>
    </row>
    <row r="170" spans="3:25"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89" t="e">
        <f>K170*#REF!+L170*#REF!+#REF!*#REF!+M170*#REF!</f>
        <v>#REF!</v>
      </c>
      <c r="Y170" s="1" t="e">
        <f>N170*#REF!+O170*#REF!+P170*#REF!+#REF!*#REF!</f>
        <v>#REF!</v>
      </c>
    </row>
    <row r="171" spans="3:25"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89" t="e">
        <f>K171*#REF!+L171*#REF!+#REF!*#REF!+M171*#REF!</f>
        <v>#REF!</v>
      </c>
      <c r="Y171" s="1" t="e">
        <f>N171*#REF!+O171*#REF!+P172*#REF!+#REF!*#REF!</f>
        <v>#REF!</v>
      </c>
    </row>
    <row r="172" spans="3:25"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89" t="e">
        <f>K172*#REF!+L172*#REF!+#REF!*#REF!+M172*#REF!</f>
        <v>#REF!</v>
      </c>
      <c r="Y172" s="1" t="e">
        <f>N172*#REF!+O172*#REF!+P172*#REF!+#REF!*#REF!</f>
        <v>#REF!</v>
      </c>
    </row>
    <row r="173" spans="3:25"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89" t="e">
        <f>K173*#REF!+L173*#REF!+#REF!*#REF!+M173*#REF!</f>
        <v>#REF!</v>
      </c>
      <c r="Y173" s="1" t="e">
        <f>N173*#REF!+O173*#REF!+P173*#REF!+#REF!*#REF!</f>
        <v>#REF!</v>
      </c>
    </row>
    <row r="174" spans="3:25"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89" t="e">
        <f>K174*#REF!+L174*#REF!+#REF!*#REF!+M174*#REF!</f>
        <v>#REF!</v>
      </c>
      <c r="Y174" s="1" t="e">
        <f>N174*#REF!+O174*#REF!+P174*#REF!+#REF!*#REF!</f>
        <v>#REF!</v>
      </c>
    </row>
    <row r="175" spans="3:25"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89" t="e">
        <f>K175*#REF!+L175*#REF!+#REF!*#REF!+M175*#REF!</f>
        <v>#REF!</v>
      </c>
      <c r="Y175" s="1" t="e">
        <f>N175*#REF!+O175*#REF!+P175*#REF!+#REF!*#REF!</f>
        <v>#REF!</v>
      </c>
    </row>
    <row r="176" spans="3:25"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89" t="e">
        <f>K176*#REF!+L176*#REF!+#REF!*#REF!+M176*#REF!</f>
        <v>#REF!</v>
      </c>
      <c r="Y176" s="1" t="e">
        <f>N176*#REF!+O176*#REF!+P176*#REF!+#REF!*#REF!</f>
        <v>#REF!</v>
      </c>
    </row>
    <row r="177" spans="3:25"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89" t="e">
        <f>K177*#REF!+L177*#REF!+#REF!*#REF!+M177*#REF!</f>
        <v>#REF!</v>
      </c>
      <c r="Y177" s="1" t="e">
        <f>N177*#REF!+O177*#REF!+P177*#REF!+#REF!*#REF!</f>
        <v>#REF!</v>
      </c>
    </row>
    <row r="178" spans="3:25"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89" t="e">
        <f>K178*#REF!+L178*#REF!+#REF!*#REF!+M178*#REF!</f>
        <v>#REF!</v>
      </c>
      <c r="Y178" s="1" t="e">
        <f>N178*#REF!+O178*#REF!+P178*#REF!+#REF!*#REF!</f>
        <v>#REF!</v>
      </c>
    </row>
    <row r="179" spans="3:25"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89" t="e">
        <f>K179*#REF!+L179*#REF!+#REF!*#REF!+M179*#REF!</f>
        <v>#REF!</v>
      </c>
      <c r="Y179" s="1" t="e">
        <f>N179*#REF!+O179*#REF!+P179*#REF!+#REF!*#REF!</f>
        <v>#REF!</v>
      </c>
    </row>
    <row r="180" spans="3:25"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</row>
    <row r="181" spans="3:25"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</row>
    <row r="182" spans="3:25"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</row>
    <row r="183" spans="3:25"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</row>
    <row r="184" spans="3:25"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</row>
    <row r="185" spans="3:25"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</row>
    <row r="186" spans="3:25"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</row>
  </sheetData>
  <sheetProtection algorithmName="SHA-512" hashValue="HSNXzyHO5b/Wze/VpcO5FPYhj4Dy31FnWqNnem7n2NK22OQrQtPC6ZeMhsCBW9mPZtdtFEPag2AE+fSqAl5GOg==" saltValue="cu5cOs0YtgdK9azkGwRgmQ==" spinCount="100000" sheet="1" objects="1" scenarios="1" selectLockedCells="1"/>
  <mergeCells count="30">
    <mergeCell ref="AE25:AH25"/>
    <mergeCell ref="Z28:AD28"/>
    <mergeCell ref="C10:J19"/>
    <mergeCell ref="M46:N46"/>
    <mergeCell ref="E47:G47"/>
    <mergeCell ref="M47:N47"/>
    <mergeCell ref="Z31:AD31"/>
    <mergeCell ref="Z25:AD25"/>
    <mergeCell ref="G29:H29"/>
    <mergeCell ref="G30:H30"/>
    <mergeCell ref="E32:F32"/>
    <mergeCell ref="E34:H34"/>
    <mergeCell ref="E38:F38"/>
    <mergeCell ref="E40:F40"/>
    <mergeCell ref="G23:H23"/>
    <mergeCell ref="G24:H24"/>
    <mergeCell ref="M48:N48"/>
    <mergeCell ref="E49:G49"/>
    <mergeCell ref="M49:N49"/>
    <mergeCell ref="E50:G50"/>
    <mergeCell ref="M50:N50"/>
    <mergeCell ref="E51:G51"/>
    <mergeCell ref="B1:J1"/>
    <mergeCell ref="E48:G48"/>
    <mergeCell ref="E46:G46"/>
    <mergeCell ref="D3:J3"/>
    <mergeCell ref="D5:J5"/>
    <mergeCell ref="G7:J7"/>
    <mergeCell ref="G26:H26"/>
    <mergeCell ref="G27:H27"/>
  </mergeCells>
  <phoneticPr fontId="29" type="noConversion"/>
  <conditionalFormatting sqref="J47:J50">
    <cfRule type="cellIs" dxfId="6" priority="1" operator="equal">
      <formula>0</formula>
    </cfRule>
  </conditionalFormatting>
  <dataValidations count="5">
    <dataValidation type="list" allowBlank="1" showInputMessage="1" showErrorMessage="1" sqref="G7:J7">
      <formula1>"Provisional Assessment (PA),Final Assessment (FA)"</formula1>
    </dataValidation>
    <dataValidation type="decimal" allowBlank="1" showInputMessage="1" showErrorMessage="1" sqref="H47:I50">
      <formula1>0</formula1>
      <formula2>1000000000</formula2>
    </dataValidation>
    <dataValidation type="list" allowBlank="1" showInputMessage="1" showErrorMessage="1" sqref="C47:C50">
      <formula1>area</formula1>
    </dataValidation>
    <dataValidation type="list" allowBlank="1" showInputMessage="1" sqref="E47:G50">
      <formula1>ac</formula1>
    </dataValidation>
    <dataValidation type="list" allowBlank="1" showInputMessage="1" sqref="D47:D50">
      <formula1>areat</formula1>
    </dataValidation>
  </dataValidations>
  <pageMargins left="0.25" right="0.25" top="0.75" bottom="0.75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8</xdr:col>
                    <xdr:colOff>981075</xdr:colOff>
                    <xdr:row>20</xdr:row>
                    <xdr:rowOff>142875</xdr:rowOff>
                  </from>
                  <to>
                    <xdr:col>9</xdr:col>
                    <xdr:colOff>19050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5</xdr:col>
                    <xdr:colOff>895350</xdr:colOff>
                    <xdr:row>34</xdr:row>
                    <xdr:rowOff>66675</xdr:rowOff>
                  </from>
                  <to>
                    <xdr:col>6</xdr:col>
                    <xdr:colOff>390525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6</xdr:col>
                    <xdr:colOff>742950</xdr:colOff>
                    <xdr:row>34</xdr:row>
                    <xdr:rowOff>66675</xdr:rowOff>
                  </from>
                  <to>
                    <xdr:col>7</xdr:col>
                    <xdr:colOff>219075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</xdr:col>
                    <xdr:colOff>1238250</xdr:colOff>
                    <xdr:row>40</xdr:row>
                    <xdr:rowOff>66675</xdr:rowOff>
                  </from>
                  <to>
                    <xdr:col>5</xdr:col>
                    <xdr:colOff>76200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5</xdr:col>
                    <xdr:colOff>495300</xdr:colOff>
                    <xdr:row>40</xdr:row>
                    <xdr:rowOff>66675</xdr:rowOff>
                  </from>
                  <to>
                    <xdr:col>5</xdr:col>
                    <xdr:colOff>866775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8</xdr:col>
                    <xdr:colOff>981075</xdr:colOff>
                    <xdr:row>23</xdr:row>
                    <xdr:rowOff>152400</xdr:rowOff>
                  </from>
                  <to>
                    <xdr:col>9</xdr:col>
                    <xdr:colOff>28575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76200</xdr:rowOff>
                  </from>
                  <to>
                    <xdr:col>5</xdr:col>
                    <xdr:colOff>85725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5</xdr:col>
                    <xdr:colOff>504825</xdr:colOff>
                    <xdr:row>19</xdr:row>
                    <xdr:rowOff>76200</xdr:rowOff>
                  </from>
                  <to>
                    <xdr:col>5</xdr:col>
                    <xdr:colOff>876300</xdr:colOff>
                    <xdr:row>22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154"/>
  <sheetViews>
    <sheetView view="pageBreakPreview" topLeftCell="A55" zoomScale="85" zoomScaleNormal="100" zoomScaleSheetLayoutView="85" workbookViewId="0">
      <selection activeCell="G47" sqref="G47:J47"/>
    </sheetView>
  </sheetViews>
  <sheetFormatPr defaultRowHeight="15"/>
  <cols>
    <col min="1" max="1" width="3.42578125" style="85" customWidth="1"/>
    <col min="2" max="2" width="6.7109375" style="62" customWidth="1"/>
    <col min="3" max="3" width="6.5703125" style="62" customWidth="1"/>
    <col min="4" max="4" width="71.42578125" style="62" customWidth="1"/>
    <col min="5" max="5" width="9.85546875" style="62" customWidth="1"/>
    <col min="6" max="6" width="10.5703125" style="62" customWidth="1"/>
    <col min="7" max="22" width="3.7109375" style="62" customWidth="1"/>
    <col min="23" max="23" width="50.7109375" style="181" hidden="1" customWidth="1"/>
    <col min="24" max="26" width="9.140625" style="62" hidden="1" customWidth="1"/>
    <col min="27" max="16384" width="9.140625" style="62"/>
  </cols>
  <sheetData>
    <row r="1" spans="1:26">
      <c r="A1" s="102">
        <v>6</v>
      </c>
      <c r="B1" s="86" t="s">
        <v>171</v>
      </c>
      <c r="C1" s="86"/>
      <c r="D1" s="86"/>
    </row>
    <row r="2" spans="1:26">
      <c r="A2" s="102"/>
      <c r="B2" s="86"/>
      <c r="C2" s="86"/>
      <c r="D2" s="86"/>
    </row>
    <row r="3" spans="1:26" ht="42" customHeight="1">
      <c r="A3" s="103"/>
      <c r="B3" s="273" t="s">
        <v>21</v>
      </c>
      <c r="C3" s="274"/>
      <c r="D3" s="275"/>
      <c r="E3" s="104" t="s">
        <v>222</v>
      </c>
      <c r="F3" s="99" t="s">
        <v>244</v>
      </c>
      <c r="G3" s="261" t="s">
        <v>164</v>
      </c>
      <c r="H3" s="262"/>
      <c r="I3" s="262"/>
      <c r="J3" s="263"/>
      <c r="K3" s="261" t="s">
        <v>240</v>
      </c>
      <c r="L3" s="262"/>
      <c r="M3" s="262"/>
      <c r="N3" s="263"/>
      <c r="O3" s="247" t="s">
        <v>242</v>
      </c>
      <c r="P3" s="248"/>
      <c r="Q3" s="248"/>
      <c r="R3" s="249"/>
      <c r="S3" s="247" t="s">
        <v>243</v>
      </c>
      <c r="T3" s="248"/>
      <c r="U3" s="248"/>
      <c r="V3" s="249"/>
      <c r="W3" s="182" t="s">
        <v>322</v>
      </c>
    </row>
    <row r="4" spans="1:26" s="108" customFormat="1" ht="17.100000000000001" customHeight="1">
      <c r="A4" s="105"/>
      <c r="B4" s="157" t="s">
        <v>11</v>
      </c>
      <c r="C4" s="158"/>
      <c r="D4" s="159" t="s">
        <v>277</v>
      </c>
      <c r="E4" s="37"/>
      <c r="F4" s="36"/>
      <c r="G4" s="269"/>
      <c r="H4" s="269"/>
      <c r="I4" s="269"/>
      <c r="J4" s="269"/>
      <c r="K4" s="280"/>
      <c r="L4" s="281"/>
      <c r="M4" s="281"/>
      <c r="N4" s="282"/>
      <c r="O4" s="240"/>
      <c r="P4" s="241"/>
      <c r="Q4" s="241"/>
      <c r="R4" s="242"/>
      <c r="S4" s="240"/>
      <c r="T4" s="241"/>
      <c r="U4" s="241"/>
      <c r="V4" s="242"/>
      <c r="W4" s="183"/>
      <c r="Y4" s="108" t="str">
        <f>IF(ISBLANK(K4),"Blank",IF(K4&lt;&gt;"PR",IF(K4&lt;&gt;"NA","nPR","OK"),"OK"))</f>
        <v>Blank</v>
      </c>
      <c r="Z4" s="108" t="str">
        <f>IF(ISBLANK(S4),"Blank",IF(S4&lt;&gt;"PR",IF(S4&lt;&gt;"NA","nPR","OK"),"OK"))</f>
        <v>Blank</v>
      </c>
    </row>
    <row r="5" spans="1:26" s="108" customFormat="1" ht="17.100000000000001" customHeight="1">
      <c r="A5" s="109"/>
      <c r="B5" s="160" t="s">
        <v>169</v>
      </c>
      <c r="C5" s="161" t="s">
        <v>170</v>
      </c>
      <c r="D5" s="162" t="s">
        <v>10</v>
      </c>
      <c r="E5" s="167"/>
      <c r="F5" s="3"/>
      <c r="G5" s="246" t="s">
        <v>170</v>
      </c>
      <c r="H5" s="246"/>
      <c r="I5" s="246"/>
      <c r="J5" s="246"/>
      <c r="K5" s="231"/>
      <c r="L5" s="232"/>
      <c r="M5" s="232"/>
      <c r="N5" s="233"/>
      <c r="O5" s="246" t="s">
        <v>170</v>
      </c>
      <c r="P5" s="246"/>
      <c r="Q5" s="246"/>
      <c r="R5" s="246"/>
      <c r="S5" s="234"/>
      <c r="T5" s="235"/>
      <c r="U5" s="235"/>
      <c r="V5" s="236"/>
      <c r="W5" s="184"/>
    </row>
    <row r="6" spans="1:26" s="108" customFormat="1" ht="17.100000000000001" customHeight="1">
      <c r="A6" s="105"/>
      <c r="B6" s="160" t="s">
        <v>32</v>
      </c>
      <c r="C6" s="161"/>
      <c r="D6" s="162" t="s">
        <v>190</v>
      </c>
      <c r="E6" s="168"/>
      <c r="F6" s="3"/>
      <c r="G6" s="230"/>
      <c r="H6" s="230"/>
      <c r="I6" s="230"/>
      <c r="J6" s="230"/>
      <c r="K6" s="231"/>
      <c r="L6" s="232"/>
      <c r="M6" s="232"/>
      <c r="N6" s="233"/>
      <c r="O6" s="234"/>
      <c r="P6" s="235"/>
      <c r="Q6" s="235"/>
      <c r="R6" s="236"/>
      <c r="S6" s="234"/>
      <c r="T6" s="235"/>
      <c r="U6" s="235"/>
      <c r="V6" s="236"/>
      <c r="W6" s="184"/>
    </row>
    <row r="7" spans="1:26" s="108" customFormat="1" ht="17.100000000000001" customHeight="1">
      <c r="A7" s="109"/>
      <c r="B7" s="160" t="s">
        <v>33</v>
      </c>
      <c r="C7" s="161"/>
      <c r="D7" s="162" t="s">
        <v>191</v>
      </c>
      <c r="E7" s="38"/>
      <c r="F7" s="3"/>
      <c r="G7" s="230"/>
      <c r="H7" s="230"/>
      <c r="I7" s="230"/>
      <c r="J7" s="230"/>
      <c r="K7" s="231"/>
      <c r="L7" s="232"/>
      <c r="M7" s="232"/>
      <c r="N7" s="233"/>
      <c r="O7" s="234"/>
      <c r="P7" s="235"/>
      <c r="Q7" s="235"/>
      <c r="R7" s="236"/>
      <c r="S7" s="234"/>
      <c r="T7" s="235"/>
      <c r="U7" s="235"/>
      <c r="V7" s="236"/>
      <c r="W7" s="184"/>
    </row>
    <row r="8" spans="1:26" s="108" customFormat="1" ht="17.100000000000001" customHeight="1">
      <c r="A8" s="105"/>
      <c r="B8" s="160" t="s">
        <v>34</v>
      </c>
      <c r="C8" s="161"/>
      <c r="D8" s="162" t="s">
        <v>192</v>
      </c>
      <c r="E8" s="38"/>
      <c r="F8" s="3"/>
      <c r="G8" s="230"/>
      <c r="H8" s="230"/>
      <c r="I8" s="230"/>
      <c r="J8" s="230"/>
      <c r="K8" s="231"/>
      <c r="L8" s="232"/>
      <c r="M8" s="232"/>
      <c r="N8" s="233"/>
      <c r="O8" s="234"/>
      <c r="P8" s="235"/>
      <c r="Q8" s="235"/>
      <c r="R8" s="236"/>
      <c r="S8" s="234"/>
      <c r="T8" s="235"/>
      <c r="U8" s="235"/>
      <c r="V8" s="236"/>
      <c r="W8" s="184"/>
    </row>
    <row r="9" spans="1:26" s="108" customFormat="1" ht="17.100000000000001" customHeight="1">
      <c r="A9" s="109"/>
      <c r="B9" s="160" t="s">
        <v>35</v>
      </c>
      <c r="C9" s="161"/>
      <c r="D9" s="162" t="s">
        <v>193</v>
      </c>
      <c r="E9" s="38"/>
      <c r="F9" s="3"/>
      <c r="G9" s="230"/>
      <c r="H9" s="230"/>
      <c r="I9" s="230"/>
      <c r="J9" s="230"/>
      <c r="K9" s="231"/>
      <c r="L9" s="232"/>
      <c r="M9" s="232"/>
      <c r="N9" s="233"/>
      <c r="O9" s="234"/>
      <c r="P9" s="235"/>
      <c r="Q9" s="235"/>
      <c r="R9" s="236"/>
      <c r="S9" s="234"/>
      <c r="T9" s="235"/>
      <c r="U9" s="235"/>
      <c r="V9" s="236"/>
      <c r="W9" s="184"/>
    </row>
    <row r="10" spans="1:26" s="108" customFormat="1" ht="17.100000000000001" customHeight="1">
      <c r="A10" s="109"/>
      <c r="B10" s="160" t="s">
        <v>36</v>
      </c>
      <c r="C10" s="161"/>
      <c r="D10" s="162" t="s">
        <v>197</v>
      </c>
      <c r="E10" s="38"/>
      <c r="F10" s="3"/>
      <c r="G10" s="230"/>
      <c r="H10" s="230"/>
      <c r="I10" s="230"/>
      <c r="J10" s="230"/>
      <c r="K10" s="231"/>
      <c r="L10" s="232"/>
      <c r="M10" s="232"/>
      <c r="N10" s="233"/>
      <c r="O10" s="234"/>
      <c r="P10" s="235"/>
      <c r="Q10" s="235"/>
      <c r="R10" s="236"/>
      <c r="S10" s="234"/>
      <c r="T10" s="235"/>
      <c r="U10" s="235"/>
      <c r="V10" s="236"/>
      <c r="W10" s="184"/>
    </row>
    <row r="11" spans="1:26" s="108" customFormat="1" ht="17.100000000000001" customHeight="1">
      <c r="A11" s="113"/>
      <c r="B11" s="160" t="s">
        <v>0</v>
      </c>
      <c r="C11" s="161"/>
      <c r="D11" s="162" t="s">
        <v>12</v>
      </c>
      <c r="E11" s="38"/>
      <c r="F11" s="3"/>
      <c r="G11" s="230"/>
      <c r="H11" s="230"/>
      <c r="I11" s="230"/>
      <c r="J11" s="230"/>
      <c r="K11" s="231"/>
      <c r="L11" s="232"/>
      <c r="M11" s="232"/>
      <c r="N11" s="233"/>
      <c r="O11" s="234"/>
      <c r="P11" s="235"/>
      <c r="Q11" s="235"/>
      <c r="R11" s="236"/>
      <c r="S11" s="234"/>
      <c r="T11" s="235"/>
      <c r="U11" s="235"/>
      <c r="V11" s="236"/>
      <c r="W11" s="184"/>
    </row>
    <row r="12" spans="1:26" s="108" customFormat="1" ht="17.100000000000001" customHeight="1">
      <c r="A12" s="109"/>
      <c r="B12" s="160" t="s">
        <v>0</v>
      </c>
      <c r="C12" s="161" t="s">
        <v>170</v>
      </c>
      <c r="D12" s="162" t="s">
        <v>12</v>
      </c>
      <c r="E12" s="38"/>
      <c r="F12" s="3"/>
      <c r="G12" s="246" t="s">
        <v>170</v>
      </c>
      <c r="H12" s="246"/>
      <c r="I12" s="246"/>
      <c r="J12" s="246"/>
      <c r="K12" s="231"/>
      <c r="L12" s="232"/>
      <c r="M12" s="232"/>
      <c r="N12" s="233"/>
      <c r="O12" s="246" t="s">
        <v>170</v>
      </c>
      <c r="P12" s="246"/>
      <c r="Q12" s="246"/>
      <c r="R12" s="246"/>
      <c r="S12" s="234"/>
      <c r="T12" s="235"/>
      <c r="U12" s="235"/>
      <c r="V12" s="236"/>
      <c r="W12" s="184"/>
    </row>
    <row r="13" spans="1:26" s="108" customFormat="1" ht="17.100000000000001" customHeight="1">
      <c r="A13" s="109"/>
      <c r="B13" s="160" t="s">
        <v>1</v>
      </c>
      <c r="C13" s="161" t="s">
        <v>170</v>
      </c>
      <c r="D13" s="162" t="s">
        <v>13</v>
      </c>
      <c r="E13" s="38"/>
      <c r="F13" s="3"/>
      <c r="G13" s="246" t="s">
        <v>170</v>
      </c>
      <c r="H13" s="246"/>
      <c r="I13" s="246"/>
      <c r="J13" s="246"/>
      <c r="K13" s="231"/>
      <c r="L13" s="232"/>
      <c r="M13" s="232"/>
      <c r="N13" s="233"/>
      <c r="O13" s="246" t="s">
        <v>170</v>
      </c>
      <c r="P13" s="246"/>
      <c r="Q13" s="246"/>
      <c r="R13" s="246"/>
      <c r="S13" s="234"/>
      <c r="T13" s="235"/>
      <c r="U13" s="235"/>
      <c r="V13" s="236"/>
      <c r="W13" s="184"/>
    </row>
    <row r="14" spans="1:26" s="108" customFormat="1" ht="17.100000000000001" customHeight="1">
      <c r="A14" s="109"/>
      <c r="B14" s="160" t="s">
        <v>2</v>
      </c>
      <c r="C14" s="161"/>
      <c r="D14" s="162" t="s">
        <v>194</v>
      </c>
      <c r="E14" s="38"/>
      <c r="F14" s="3"/>
      <c r="G14" s="230"/>
      <c r="H14" s="230"/>
      <c r="I14" s="230"/>
      <c r="J14" s="230"/>
      <c r="K14" s="231"/>
      <c r="L14" s="232"/>
      <c r="M14" s="232"/>
      <c r="N14" s="233"/>
      <c r="O14" s="234"/>
      <c r="P14" s="235"/>
      <c r="Q14" s="235"/>
      <c r="R14" s="236"/>
      <c r="S14" s="234"/>
      <c r="T14" s="235"/>
      <c r="U14" s="235"/>
      <c r="V14" s="236"/>
      <c r="W14" s="184"/>
    </row>
    <row r="15" spans="1:26" s="108" customFormat="1" ht="17.100000000000001" customHeight="1">
      <c r="A15" s="109"/>
      <c r="B15" s="160" t="s">
        <v>28</v>
      </c>
      <c r="C15" s="161"/>
      <c r="D15" s="162" t="s">
        <v>30</v>
      </c>
      <c r="E15" s="38"/>
      <c r="F15" s="3"/>
      <c r="G15" s="230"/>
      <c r="H15" s="230"/>
      <c r="I15" s="230"/>
      <c r="J15" s="230"/>
      <c r="K15" s="231"/>
      <c r="L15" s="232"/>
      <c r="M15" s="232"/>
      <c r="N15" s="233"/>
      <c r="O15" s="234"/>
      <c r="P15" s="235"/>
      <c r="Q15" s="235"/>
      <c r="R15" s="236"/>
      <c r="S15" s="234"/>
      <c r="T15" s="235"/>
      <c r="U15" s="235"/>
      <c r="V15" s="236"/>
      <c r="W15" s="184"/>
    </row>
    <row r="16" spans="1:26" s="108" customFormat="1" ht="17.100000000000001" customHeight="1">
      <c r="A16" s="109"/>
      <c r="B16" s="160" t="s">
        <v>29</v>
      </c>
      <c r="C16" s="161"/>
      <c r="D16" s="162" t="s">
        <v>31</v>
      </c>
      <c r="E16" s="38"/>
      <c r="F16" s="3"/>
      <c r="G16" s="230"/>
      <c r="H16" s="230"/>
      <c r="I16" s="230"/>
      <c r="J16" s="230"/>
      <c r="K16" s="231"/>
      <c r="L16" s="232"/>
      <c r="M16" s="232"/>
      <c r="N16" s="233"/>
      <c r="O16" s="234"/>
      <c r="P16" s="235"/>
      <c r="Q16" s="235"/>
      <c r="R16" s="236"/>
      <c r="S16" s="234"/>
      <c r="T16" s="235"/>
      <c r="U16" s="235"/>
      <c r="V16" s="236"/>
      <c r="W16" s="184"/>
    </row>
    <row r="17" spans="1:26" s="108" customFormat="1" ht="17.100000000000001" customHeight="1">
      <c r="A17" s="109"/>
      <c r="B17" s="160" t="s">
        <v>26</v>
      </c>
      <c r="C17" s="161"/>
      <c r="D17" s="162" t="s">
        <v>226</v>
      </c>
      <c r="E17" s="38"/>
      <c r="F17" s="3"/>
      <c r="G17" s="230"/>
      <c r="H17" s="230"/>
      <c r="I17" s="230"/>
      <c r="J17" s="230"/>
      <c r="K17" s="231"/>
      <c r="L17" s="232"/>
      <c r="M17" s="232"/>
      <c r="N17" s="233"/>
      <c r="O17" s="234"/>
      <c r="P17" s="235"/>
      <c r="Q17" s="235"/>
      <c r="R17" s="236"/>
      <c r="S17" s="234"/>
      <c r="T17" s="235"/>
      <c r="U17" s="235"/>
      <c r="V17" s="236"/>
      <c r="W17" s="184"/>
    </row>
    <row r="18" spans="1:26" s="108" customFormat="1" ht="17.100000000000001" customHeight="1">
      <c r="A18" s="109"/>
      <c r="B18" s="160" t="s">
        <v>278</v>
      </c>
      <c r="C18" s="161"/>
      <c r="D18" s="162" t="s">
        <v>279</v>
      </c>
      <c r="E18" s="38"/>
      <c r="F18" s="3"/>
      <c r="G18" s="230"/>
      <c r="H18" s="230"/>
      <c r="I18" s="230"/>
      <c r="J18" s="230"/>
      <c r="K18" s="231"/>
      <c r="L18" s="232"/>
      <c r="M18" s="232"/>
      <c r="N18" s="233"/>
      <c r="O18" s="234"/>
      <c r="P18" s="235"/>
      <c r="Q18" s="235"/>
      <c r="R18" s="236"/>
      <c r="S18" s="234"/>
      <c r="T18" s="235"/>
      <c r="U18" s="235"/>
      <c r="V18" s="236"/>
      <c r="W18" s="184"/>
    </row>
    <row r="19" spans="1:26" s="108" customFormat="1" ht="17.100000000000001" customHeight="1">
      <c r="A19" s="109"/>
      <c r="B19" s="160" t="s">
        <v>270</v>
      </c>
      <c r="C19" s="161"/>
      <c r="D19" s="162" t="s">
        <v>271</v>
      </c>
      <c r="E19" s="38"/>
      <c r="F19" s="3"/>
      <c r="G19" s="230"/>
      <c r="H19" s="230"/>
      <c r="I19" s="230"/>
      <c r="J19" s="230"/>
      <c r="K19" s="231"/>
      <c r="L19" s="232"/>
      <c r="M19" s="232"/>
      <c r="N19" s="233"/>
      <c r="O19" s="234"/>
      <c r="P19" s="235"/>
      <c r="Q19" s="235"/>
      <c r="R19" s="236"/>
      <c r="S19" s="234"/>
      <c r="T19" s="235"/>
      <c r="U19" s="235"/>
      <c r="V19" s="236"/>
      <c r="W19" s="184"/>
    </row>
    <row r="20" spans="1:26" s="108" customFormat="1" ht="17.100000000000001" customHeight="1">
      <c r="A20" s="109"/>
      <c r="B20" s="160" t="s">
        <v>27</v>
      </c>
      <c r="C20" s="161"/>
      <c r="D20" s="162" t="s">
        <v>227</v>
      </c>
      <c r="E20" s="38"/>
      <c r="F20" s="3"/>
      <c r="G20" s="230"/>
      <c r="H20" s="230"/>
      <c r="I20" s="230"/>
      <c r="J20" s="230"/>
      <c r="K20" s="231"/>
      <c r="L20" s="232"/>
      <c r="M20" s="232"/>
      <c r="N20" s="233"/>
      <c r="O20" s="234"/>
      <c r="P20" s="235"/>
      <c r="Q20" s="235"/>
      <c r="R20" s="236"/>
      <c r="S20" s="234"/>
      <c r="T20" s="235"/>
      <c r="U20" s="235"/>
      <c r="V20" s="236"/>
      <c r="W20" s="184"/>
    </row>
    <row r="21" spans="1:26" s="108" customFormat="1" ht="17.100000000000001" customHeight="1">
      <c r="A21" s="109"/>
      <c r="B21" s="160" t="s">
        <v>3</v>
      </c>
      <c r="C21" s="161"/>
      <c r="D21" s="162" t="s">
        <v>14</v>
      </c>
      <c r="E21" s="38"/>
      <c r="F21" s="3"/>
      <c r="G21" s="230"/>
      <c r="H21" s="230"/>
      <c r="I21" s="230"/>
      <c r="J21" s="230"/>
      <c r="K21" s="231"/>
      <c r="L21" s="232"/>
      <c r="M21" s="232"/>
      <c r="N21" s="233"/>
      <c r="O21" s="234"/>
      <c r="P21" s="235"/>
      <c r="Q21" s="235"/>
      <c r="R21" s="236"/>
      <c r="S21" s="234"/>
      <c r="T21" s="235"/>
      <c r="U21" s="235"/>
      <c r="V21" s="236"/>
      <c r="W21" s="184"/>
    </row>
    <row r="22" spans="1:26" s="108" customFormat="1" ht="17.100000000000001" customHeight="1">
      <c r="A22" s="109"/>
      <c r="B22" s="160" t="s">
        <v>4</v>
      </c>
      <c r="C22" s="161"/>
      <c r="D22" s="162" t="s">
        <v>15</v>
      </c>
      <c r="E22" s="38"/>
      <c r="F22" s="3"/>
      <c r="G22" s="230"/>
      <c r="H22" s="230"/>
      <c r="I22" s="230"/>
      <c r="J22" s="230"/>
      <c r="K22" s="231"/>
      <c r="L22" s="232"/>
      <c r="M22" s="232"/>
      <c r="N22" s="233"/>
      <c r="O22" s="234"/>
      <c r="P22" s="235"/>
      <c r="Q22" s="235"/>
      <c r="R22" s="236"/>
      <c r="S22" s="234"/>
      <c r="T22" s="235"/>
      <c r="U22" s="235"/>
      <c r="V22" s="236"/>
      <c r="W22" s="184"/>
    </row>
    <row r="23" spans="1:26" s="108" customFormat="1" ht="17.100000000000001" customHeight="1">
      <c r="A23" s="109"/>
      <c r="B23" s="160" t="s">
        <v>5</v>
      </c>
      <c r="C23" s="161"/>
      <c r="D23" s="162" t="s">
        <v>16</v>
      </c>
      <c r="E23" s="38"/>
      <c r="F23" s="3"/>
      <c r="G23" s="230"/>
      <c r="H23" s="230"/>
      <c r="I23" s="230"/>
      <c r="J23" s="230"/>
      <c r="K23" s="231"/>
      <c r="L23" s="232"/>
      <c r="M23" s="232"/>
      <c r="N23" s="233"/>
      <c r="O23" s="234"/>
      <c r="P23" s="235"/>
      <c r="Q23" s="235"/>
      <c r="R23" s="236"/>
      <c r="S23" s="234"/>
      <c r="T23" s="235"/>
      <c r="U23" s="235"/>
      <c r="V23" s="236"/>
      <c r="W23" s="184"/>
    </row>
    <row r="24" spans="1:26" s="108" customFormat="1" ht="17.100000000000001" customHeight="1">
      <c r="A24" s="109"/>
      <c r="B24" s="110" t="s">
        <v>6</v>
      </c>
      <c r="C24" s="111"/>
      <c r="D24" s="112" t="s">
        <v>17</v>
      </c>
      <c r="E24" s="38"/>
      <c r="F24" s="3"/>
      <c r="G24" s="230"/>
      <c r="H24" s="230"/>
      <c r="I24" s="230"/>
      <c r="J24" s="230"/>
      <c r="K24" s="231"/>
      <c r="L24" s="232"/>
      <c r="M24" s="232"/>
      <c r="N24" s="233"/>
      <c r="O24" s="234"/>
      <c r="P24" s="235"/>
      <c r="Q24" s="235"/>
      <c r="R24" s="236"/>
      <c r="S24" s="234"/>
      <c r="T24" s="235"/>
      <c r="U24" s="235"/>
      <c r="V24" s="236"/>
      <c r="W24" s="184"/>
    </row>
    <row r="25" spans="1:26" s="108" customFormat="1" ht="17.100000000000001" customHeight="1">
      <c r="A25" s="109"/>
      <c r="B25" s="110" t="s">
        <v>7</v>
      </c>
      <c r="C25" s="111"/>
      <c r="D25" s="112" t="s">
        <v>18</v>
      </c>
      <c r="E25" s="38"/>
      <c r="F25" s="3"/>
      <c r="G25" s="230"/>
      <c r="H25" s="230"/>
      <c r="I25" s="230"/>
      <c r="J25" s="230"/>
      <c r="K25" s="231"/>
      <c r="L25" s="232"/>
      <c r="M25" s="232"/>
      <c r="N25" s="233"/>
      <c r="O25" s="234"/>
      <c r="P25" s="235"/>
      <c r="Q25" s="235"/>
      <c r="R25" s="236"/>
      <c r="S25" s="234"/>
      <c r="T25" s="235"/>
      <c r="U25" s="235"/>
      <c r="V25" s="236"/>
      <c r="W25" s="184"/>
    </row>
    <row r="26" spans="1:26" s="108" customFormat="1" ht="17.100000000000001" customHeight="1">
      <c r="A26" s="109"/>
      <c r="B26" s="110" t="s">
        <v>8</v>
      </c>
      <c r="C26" s="111"/>
      <c r="D26" s="112" t="s">
        <v>19</v>
      </c>
      <c r="E26" s="38"/>
      <c r="F26" s="3"/>
      <c r="G26" s="230"/>
      <c r="H26" s="230"/>
      <c r="I26" s="230"/>
      <c r="J26" s="230"/>
      <c r="K26" s="231"/>
      <c r="L26" s="232"/>
      <c r="M26" s="232"/>
      <c r="N26" s="233"/>
      <c r="O26" s="234"/>
      <c r="P26" s="235"/>
      <c r="Q26" s="235"/>
      <c r="R26" s="236"/>
      <c r="S26" s="234"/>
      <c r="T26" s="235"/>
      <c r="U26" s="235"/>
      <c r="V26" s="236"/>
      <c r="W26" s="184"/>
    </row>
    <row r="27" spans="1:26" s="108" customFormat="1" ht="17.100000000000001" customHeight="1">
      <c r="A27" s="114"/>
      <c r="B27" s="115" t="s">
        <v>9</v>
      </c>
      <c r="C27" s="116"/>
      <c r="D27" s="117" t="s">
        <v>20</v>
      </c>
      <c r="E27" s="38"/>
      <c r="F27" s="3"/>
      <c r="G27" s="279"/>
      <c r="H27" s="279"/>
      <c r="I27" s="279"/>
      <c r="J27" s="279"/>
      <c r="K27" s="270"/>
      <c r="L27" s="271"/>
      <c r="M27" s="271"/>
      <c r="N27" s="272"/>
      <c r="O27" s="237"/>
      <c r="P27" s="238"/>
      <c r="Q27" s="238"/>
      <c r="R27" s="239"/>
      <c r="S27" s="237"/>
      <c r="T27" s="238"/>
      <c r="U27" s="238"/>
      <c r="V27" s="239"/>
      <c r="W27" s="185"/>
    </row>
    <row r="28" spans="1:26" s="108" customFormat="1" ht="27.75" customHeight="1">
      <c r="A28" s="114"/>
      <c r="B28" s="118"/>
      <c r="C28" s="118"/>
      <c r="D28" s="118"/>
      <c r="E28" s="118"/>
      <c r="F28" s="119"/>
      <c r="G28" s="243" t="s">
        <v>223</v>
      </c>
      <c r="H28" s="244"/>
      <c r="I28" s="245"/>
      <c r="J28" s="120">
        <f>SUM(G6:J11,G14:J27)</f>
        <v>0</v>
      </c>
      <c r="K28" s="251" t="s">
        <v>241</v>
      </c>
      <c r="L28" s="251"/>
      <c r="M28" s="251"/>
      <c r="N28" s="120">
        <f>SUM(K6:N11,K14:N27)</f>
        <v>0</v>
      </c>
      <c r="O28" s="243" t="s">
        <v>223</v>
      </c>
      <c r="P28" s="244"/>
      <c r="Q28" s="245"/>
      <c r="R28" s="120">
        <f>SUM(O6:R11,O14:R27)</f>
        <v>0</v>
      </c>
      <c r="S28" s="251" t="s">
        <v>241</v>
      </c>
      <c r="T28" s="251"/>
      <c r="U28" s="251"/>
      <c r="V28" s="120">
        <f>SUM(S6:V11,S14:V27)</f>
        <v>0</v>
      </c>
      <c r="W28" s="186"/>
    </row>
    <row r="29" spans="1:26" ht="17.100000000000001" customHeight="1">
      <c r="A29" s="121"/>
      <c r="B29" s="122"/>
      <c r="C29" s="122"/>
      <c r="D29" s="123"/>
      <c r="E29" s="70"/>
      <c r="F29" s="70"/>
      <c r="G29" s="124"/>
      <c r="H29" s="124"/>
      <c r="I29" s="124"/>
      <c r="J29" s="122"/>
      <c r="K29" s="124"/>
      <c r="L29" s="124"/>
      <c r="M29" s="124"/>
      <c r="N29" s="122"/>
      <c r="O29" s="70"/>
      <c r="P29" s="70"/>
      <c r="Q29" s="70"/>
      <c r="R29" s="70"/>
      <c r="S29" s="70"/>
      <c r="T29" s="70"/>
      <c r="U29" s="70"/>
      <c r="V29" s="70"/>
    </row>
    <row r="30" spans="1:26" s="139" customFormat="1" ht="17.100000000000001" customHeight="1">
      <c r="A30" s="154"/>
      <c r="B30" s="155"/>
      <c r="C30" s="155"/>
      <c r="D30" s="125"/>
      <c r="E30" s="155"/>
      <c r="F30" s="155"/>
      <c r="G30" s="125"/>
      <c r="H30" s="125"/>
      <c r="I30" s="125"/>
      <c r="J30" s="156"/>
      <c r="K30" s="125"/>
      <c r="L30" s="125"/>
      <c r="M30" s="125"/>
      <c r="N30" s="156"/>
      <c r="O30" s="155"/>
      <c r="P30" s="155"/>
      <c r="Q30" s="155"/>
      <c r="R30" s="155"/>
      <c r="S30" s="155"/>
      <c r="T30" s="155"/>
      <c r="U30" s="155"/>
      <c r="V30" s="155"/>
      <c r="W30" s="187"/>
    </row>
    <row r="31" spans="1:26" ht="42" customHeight="1">
      <c r="B31" s="276" t="s">
        <v>238</v>
      </c>
      <c r="C31" s="277"/>
      <c r="D31" s="278"/>
      <c r="E31" s="153" t="s">
        <v>222</v>
      </c>
      <c r="F31" s="153" t="s">
        <v>244</v>
      </c>
      <c r="G31" s="266" t="s">
        <v>164</v>
      </c>
      <c r="H31" s="267"/>
      <c r="I31" s="267"/>
      <c r="J31" s="268"/>
      <c r="K31" s="266" t="s">
        <v>240</v>
      </c>
      <c r="L31" s="267"/>
      <c r="M31" s="267"/>
      <c r="N31" s="268"/>
      <c r="O31" s="252" t="s">
        <v>242</v>
      </c>
      <c r="P31" s="253"/>
      <c r="Q31" s="253"/>
      <c r="R31" s="254"/>
      <c r="S31" s="252" t="s">
        <v>243</v>
      </c>
      <c r="T31" s="253"/>
      <c r="U31" s="253"/>
      <c r="V31" s="254"/>
      <c r="W31" s="182" t="s">
        <v>322</v>
      </c>
    </row>
    <row r="32" spans="1:26" s="108" customFormat="1" ht="17.100000000000001" customHeight="1">
      <c r="A32" s="126"/>
      <c r="B32" s="106" t="s">
        <v>22</v>
      </c>
      <c r="C32" s="127"/>
      <c r="D32" s="107" t="s">
        <v>55</v>
      </c>
      <c r="E32" s="169"/>
      <c r="F32" s="36"/>
      <c r="G32" s="269"/>
      <c r="H32" s="269"/>
      <c r="I32" s="269"/>
      <c r="J32" s="269"/>
      <c r="K32" s="269"/>
      <c r="L32" s="269"/>
      <c r="M32" s="269"/>
      <c r="N32" s="269"/>
      <c r="O32" s="240"/>
      <c r="P32" s="241"/>
      <c r="Q32" s="241"/>
      <c r="R32" s="242"/>
      <c r="S32" s="240"/>
      <c r="T32" s="241"/>
      <c r="U32" s="241"/>
      <c r="V32" s="242"/>
      <c r="W32" s="183"/>
      <c r="Y32" s="108" t="str">
        <f>IF(ISBLANK(K32),"Blank",IF(K32&lt;&gt;"PR",IF(K32&lt;&gt;"NA","nPR","OK"),"OK"))</f>
        <v>Blank</v>
      </c>
      <c r="Z32" s="108" t="str">
        <f>IF(ISBLANK(S32),"Blank",IF(S32&lt;&gt;"PR",IF(S32&lt;&gt;"NA","nPR","OK"),"OK"))</f>
        <v>Blank</v>
      </c>
    </row>
    <row r="33" spans="1:26" s="108" customFormat="1" ht="17.100000000000001" customHeight="1">
      <c r="A33" s="126"/>
      <c r="B33" s="110" t="s">
        <v>23</v>
      </c>
      <c r="C33" s="128"/>
      <c r="D33" s="112" t="s">
        <v>56</v>
      </c>
      <c r="E33" s="170"/>
      <c r="F33" s="3"/>
      <c r="G33" s="230"/>
      <c r="H33" s="230"/>
      <c r="I33" s="230"/>
      <c r="J33" s="230"/>
      <c r="K33" s="230"/>
      <c r="L33" s="230"/>
      <c r="M33" s="230"/>
      <c r="N33" s="230"/>
      <c r="O33" s="234"/>
      <c r="P33" s="235"/>
      <c r="Q33" s="235"/>
      <c r="R33" s="236"/>
      <c r="S33" s="234"/>
      <c r="T33" s="235"/>
      <c r="U33" s="235"/>
      <c r="V33" s="236"/>
      <c r="W33" s="184"/>
      <c r="Y33" s="108" t="str">
        <f>IF(ISBLANK(K33),"Blank",IF(K33&lt;&gt;"PR",IF(K33&lt;&gt;"NA","nPR","OK"),"OK"))</f>
        <v>Blank</v>
      </c>
      <c r="Z33" s="108" t="str">
        <f>IF(ISBLANK(S33),"Blank",IF(S33&lt;&gt;"PR",IF(S33&lt;&gt;"NA","nPR","OK"),"OK"))</f>
        <v>Blank</v>
      </c>
    </row>
    <row r="34" spans="1:26" s="108" customFormat="1" ht="17.100000000000001" customHeight="1">
      <c r="A34" s="126"/>
      <c r="B34" s="110" t="s">
        <v>24</v>
      </c>
      <c r="C34" s="128"/>
      <c r="D34" s="112" t="s">
        <v>195</v>
      </c>
      <c r="E34" s="170"/>
      <c r="F34" s="3"/>
      <c r="G34" s="230"/>
      <c r="H34" s="230"/>
      <c r="I34" s="230"/>
      <c r="J34" s="230"/>
      <c r="K34" s="230"/>
      <c r="L34" s="230"/>
      <c r="M34" s="230"/>
      <c r="N34" s="230"/>
      <c r="O34" s="234"/>
      <c r="P34" s="235"/>
      <c r="Q34" s="235"/>
      <c r="R34" s="236"/>
      <c r="S34" s="234"/>
      <c r="T34" s="235"/>
      <c r="U34" s="235"/>
      <c r="V34" s="236"/>
      <c r="W34" s="184"/>
      <c r="Y34" s="108" t="str">
        <f>IF(ISBLANK(K34),"Blank",IF(K34&lt;&gt;"PR",IF(K34&lt;&gt;"NA","nPR","OK"),"OK"))</f>
        <v>Blank</v>
      </c>
      <c r="Z34" s="108" t="str">
        <f>IF(ISBLANK(S34),"Blank",IF(S34&lt;&gt;"PR",IF(S34&lt;&gt;"NA","nPR","OK"),"OK"))</f>
        <v>Blank</v>
      </c>
    </row>
    <row r="35" spans="1:26" s="108" customFormat="1" ht="17.100000000000001" customHeight="1">
      <c r="A35" s="126"/>
      <c r="B35" s="110" t="s">
        <v>25</v>
      </c>
      <c r="C35" s="128"/>
      <c r="D35" s="112" t="s">
        <v>57</v>
      </c>
      <c r="E35" s="168"/>
      <c r="F35" s="3"/>
      <c r="G35" s="230"/>
      <c r="H35" s="230"/>
      <c r="I35" s="230"/>
      <c r="J35" s="230"/>
      <c r="K35" s="230"/>
      <c r="L35" s="230"/>
      <c r="M35" s="230"/>
      <c r="N35" s="230"/>
      <c r="O35" s="234"/>
      <c r="P35" s="235"/>
      <c r="Q35" s="235"/>
      <c r="R35" s="236"/>
      <c r="S35" s="234"/>
      <c r="T35" s="235"/>
      <c r="U35" s="235"/>
      <c r="V35" s="236"/>
      <c r="W35" s="184"/>
      <c r="Y35" s="108" t="str">
        <f>IF(ISBLANK(K35),"Blank",IF(K35&lt;&gt;"PR",IF(K35&lt;&gt;"NA","nPR","OK"),"OK"))</f>
        <v>Blank</v>
      </c>
      <c r="Z35" s="108" t="str">
        <f>IF(ISBLANK(S35),"Blank",IF(S35&lt;&gt;"PR",IF(S35&lt;&gt;"NA","nPR","OK"),"OK"))</f>
        <v>Blank</v>
      </c>
    </row>
    <row r="36" spans="1:26" s="108" customFormat="1" ht="17.100000000000001" customHeight="1">
      <c r="A36" s="126"/>
      <c r="B36" s="110" t="s">
        <v>37</v>
      </c>
      <c r="C36" s="128"/>
      <c r="D36" s="112" t="s">
        <v>53</v>
      </c>
      <c r="E36" s="38"/>
      <c r="F36" s="3"/>
      <c r="G36" s="230"/>
      <c r="H36" s="230"/>
      <c r="I36" s="230"/>
      <c r="J36" s="230"/>
      <c r="K36" s="230"/>
      <c r="L36" s="230"/>
      <c r="M36" s="230"/>
      <c r="N36" s="230"/>
      <c r="O36" s="234"/>
      <c r="P36" s="235"/>
      <c r="Q36" s="235"/>
      <c r="R36" s="236"/>
      <c r="S36" s="234"/>
      <c r="T36" s="235"/>
      <c r="U36" s="235"/>
      <c r="V36" s="236"/>
      <c r="W36" s="184"/>
    </row>
    <row r="37" spans="1:26" s="108" customFormat="1" ht="17.100000000000001" customHeight="1">
      <c r="A37" s="129"/>
      <c r="B37" s="110" t="s">
        <v>37</v>
      </c>
      <c r="C37" s="111" t="s">
        <v>170</v>
      </c>
      <c r="D37" s="112" t="s">
        <v>53</v>
      </c>
      <c r="E37" s="167"/>
      <c r="F37" s="3"/>
      <c r="G37" s="246" t="s">
        <v>170</v>
      </c>
      <c r="H37" s="246"/>
      <c r="I37" s="246"/>
      <c r="J37" s="246"/>
      <c r="K37" s="230"/>
      <c r="L37" s="230"/>
      <c r="M37" s="230"/>
      <c r="N37" s="230"/>
      <c r="O37" s="246" t="s">
        <v>170</v>
      </c>
      <c r="P37" s="246"/>
      <c r="Q37" s="246"/>
      <c r="R37" s="246"/>
      <c r="S37" s="234"/>
      <c r="T37" s="235"/>
      <c r="U37" s="235"/>
      <c r="V37" s="236"/>
      <c r="W37" s="184"/>
    </row>
    <row r="38" spans="1:26" s="108" customFormat="1" ht="17.100000000000001" customHeight="1">
      <c r="A38" s="126"/>
      <c r="B38" s="110" t="s">
        <v>38</v>
      </c>
      <c r="C38" s="128"/>
      <c r="D38" s="112" t="s">
        <v>54</v>
      </c>
      <c r="E38" s="168"/>
      <c r="F38" s="3"/>
      <c r="G38" s="230"/>
      <c r="H38" s="230"/>
      <c r="I38" s="230"/>
      <c r="J38" s="230"/>
      <c r="K38" s="230"/>
      <c r="L38" s="230"/>
      <c r="M38" s="230"/>
      <c r="N38" s="230"/>
      <c r="O38" s="234"/>
      <c r="P38" s="235"/>
      <c r="Q38" s="235"/>
      <c r="R38" s="236"/>
      <c r="S38" s="234"/>
      <c r="T38" s="235"/>
      <c r="U38" s="235"/>
      <c r="V38" s="236"/>
      <c r="W38" s="184"/>
    </row>
    <row r="39" spans="1:26" s="108" customFormat="1" ht="17.100000000000001" customHeight="1">
      <c r="A39" s="126"/>
      <c r="B39" s="110" t="s">
        <v>39</v>
      </c>
      <c r="C39" s="128"/>
      <c r="D39" s="112" t="s">
        <v>58</v>
      </c>
      <c r="E39" s="38"/>
      <c r="F39" s="3"/>
      <c r="G39" s="230"/>
      <c r="H39" s="230"/>
      <c r="I39" s="230"/>
      <c r="J39" s="230"/>
      <c r="K39" s="230"/>
      <c r="L39" s="230"/>
      <c r="M39" s="230"/>
      <c r="N39" s="230"/>
      <c r="O39" s="234"/>
      <c r="P39" s="235"/>
      <c r="Q39" s="235"/>
      <c r="R39" s="236"/>
      <c r="S39" s="234"/>
      <c r="T39" s="235"/>
      <c r="U39" s="235"/>
      <c r="V39" s="236"/>
      <c r="W39" s="184"/>
    </row>
    <row r="40" spans="1:26" s="108" customFormat="1" ht="17.100000000000001" customHeight="1">
      <c r="A40" s="126"/>
      <c r="B40" s="110" t="s">
        <v>40</v>
      </c>
      <c r="C40" s="128"/>
      <c r="D40" s="112" t="s">
        <v>245</v>
      </c>
      <c r="E40" s="38"/>
      <c r="F40" s="3"/>
      <c r="G40" s="230"/>
      <c r="H40" s="230"/>
      <c r="I40" s="230"/>
      <c r="J40" s="230"/>
      <c r="K40" s="230"/>
      <c r="L40" s="230"/>
      <c r="M40" s="230"/>
      <c r="N40" s="230"/>
      <c r="O40" s="234"/>
      <c r="P40" s="235"/>
      <c r="Q40" s="235"/>
      <c r="R40" s="236"/>
      <c r="S40" s="234"/>
      <c r="T40" s="235"/>
      <c r="U40" s="235"/>
      <c r="V40" s="236"/>
      <c r="W40" s="184"/>
    </row>
    <row r="41" spans="1:26" s="108" customFormat="1" ht="17.100000000000001" customHeight="1">
      <c r="A41" s="126"/>
      <c r="B41" s="110" t="s">
        <v>41</v>
      </c>
      <c r="C41" s="128"/>
      <c r="D41" s="112" t="s">
        <v>246</v>
      </c>
      <c r="E41" s="172"/>
      <c r="F41" s="3"/>
      <c r="G41" s="230"/>
      <c r="H41" s="230"/>
      <c r="I41" s="230"/>
      <c r="J41" s="230"/>
      <c r="K41" s="230"/>
      <c r="L41" s="230"/>
      <c r="M41" s="230"/>
      <c r="N41" s="230"/>
      <c r="O41" s="234"/>
      <c r="P41" s="235"/>
      <c r="Q41" s="235"/>
      <c r="R41" s="236"/>
      <c r="S41" s="234"/>
      <c r="T41" s="235"/>
      <c r="U41" s="235"/>
      <c r="V41" s="236"/>
      <c r="W41" s="184"/>
    </row>
    <row r="42" spans="1:26" s="108" customFormat="1" ht="17.100000000000001" customHeight="1">
      <c r="A42" s="126"/>
      <c r="B42" s="110" t="s">
        <v>42</v>
      </c>
      <c r="C42" s="128"/>
      <c r="D42" s="112" t="s">
        <v>247</v>
      </c>
      <c r="E42" s="171"/>
      <c r="F42" s="3"/>
      <c r="G42" s="230"/>
      <c r="H42" s="230"/>
      <c r="I42" s="230"/>
      <c r="J42" s="230"/>
      <c r="K42" s="230"/>
      <c r="L42" s="230"/>
      <c r="M42" s="230"/>
      <c r="N42" s="230"/>
      <c r="O42" s="234"/>
      <c r="P42" s="235"/>
      <c r="Q42" s="235"/>
      <c r="R42" s="236"/>
      <c r="S42" s="234"/>
      <c r="T42" s="235"/>
      <c r="U42" s="235"/>
      <c r="V42" s="236"/>
      <c r="W42" s="184"/>
    </row>
    <row r="43" spans="1:26" s="108" customFormat="1" ht="17.100000000000001" customHeight="1">
      <c r="A43" s="129"/>
      <c r="B43" s="110" t="s">
        <v>43</v>
      </c>
      <c r="C43" s="128"/>
      <c r="D43" s="112" t="s">
        <v>59</v>
      </c>
      <c r="E43" s="38"/>
      <c r="F43" s="3"/>
      <c r="G43" s="230"/>
      <c r="H43" s="230"/>
      <c r="I43" s="230"/>
      <c r="J43" s="230"/>
      <c r="K43" s="230"/>
      <c r="L43" s="230"/>
      <c r="M43" s="230"/>
      <c r="N43" s="230"/>
      <c r="O43" s="234"/>
      <c r="P43" s="235"/>
      <c r="Q43" s="235"/>
      <c r="R43" s="236"/>
      <c r="S43" s="234"/>
      <c r="T43" s="235"/>
      <c r="U43" s="235"/>
      <c r="V43" s="236"/>
      <c r="W43" s="184"/>
    </row>
    <row r="44" spans="1:26" s="108" customFormat="1" ht="17.100000000000001" customHeight="1">
      <c r="A44" s="126"/>
      <c r="B44" s="110" t="s">
        <v>45</v>
      </c>
      <c r="C44" s="128"/>
      <c r="D44" s="112" t="s">
        <v>60</v>
      </c>
      <c r="E44" s="38"/>
      <c r="F44" s="3"/>
      <c r="G44" s="230"/>
      <c r="H44" s="230"/>
      <c r="I44" s="230"/>
      <c r="J44" s="230"/>
      <c r="K44" s="230"/>
      <c r="L44" s="230"/>
      <c r="M44" s="230"/>
      <c r="N44" s="230"/>
      <c r="O44" s="234"/>
      <c r="P44" s="235"/>
      <c r="Q44" s="235"/>
      <c r="R44" s="236"/>
      <c r="S44" s="234"/>
      <c r="T44" s="235"/>
      <c r="U44" s="235"/>
      <c r="V44" s="236"/>
      <c r="W44" s="184"/>
    </row>
    <row r="45" spans="1:26" s="108" customFormat="1" ht="17.100000000000001" customHeight="1">
      <c r="A45" s="126"/>
      <c r="B45" s="110" t="s">
        <v>44</v>
      </c>
      <c r="C45" s="128"/>
      <c r="D45" s="112" t="s">
        <v>198</v>
      </c>
      <c r="E45" s="38"/>
      <c r="F45" s="3"/>
      <c r="G45" s="230"/>
      <c r="H45" s="230"/>
      <c r="I45" s="230"/>
      <c r="J45" s="230"/>
      <c r="K45" s="230"/>
      <c r="L45" s="230"/>
      <c r="M45" s="230"/>
      <c r="N45" s="230"/>
      <c r="O45" s="234"/>
      <c r="P45" s="235"/>
      <c r="Q45" s="235"/>
      <c r="R45" s="236"/>
      <c r="S45" s="234"/>
      <c r="T45" s="235"/>
      <c r="U45" s="235"/>
      <c r="V45" s="236"/>
      <c r="W45" s="184"/>
    </row>
    <row r="46" spans="1:26" s="108" customFormat="1" ht="17.100000000000001" customHeight="1">
      <c r="A46" s="126"/>
      <c r="B46" s="110" t="s">
        <v>46</v>
      </c>
      <c r="C46" s="128"/>
      <c r="D46" s="112" t="s">
        <v>65</v>
      </c>
      <c r="E46" s="38"/>
      <c r="F46" s="3"/>
      <c r="G46" s="230"/>
      <c r="H46" s="230"/>
      <c r="I46" s="230"/>
      <c r="J46" s="230"/>
      <c r="K46" s="230"/>
      <c r="L46" s="230"/>
      <c r="M46" s="230"/>
      <c r="N46" s="230"/>
      <c r="O46" s="234"/>
      <c r="P46" s="235"/>
      <c r="Q46" s="235"/>
      <c r="R46" s="236"/>
      <c r="S46" s="234"/>
      <c r="T46" s="235"/>
      <c r="U46" s="235"/>
      <c r="V46" s="236"/>
      <c r="W46" s="184"/>
    </row>
    <row r="47" spans="1:26" s="108" customFormat="1" ht="17.100000000000001" customHeight="1">
      <c r="A47" s="126"/>
      <c r="B47" s="110" t="s">
        <v>47</v>
      </c>
      <c r="C47" s="128"/>
      <c r="D47" s="112" t="s">
        <v>199</v>
      </c>
      <c r="E47" s="167"/>
      <c r="F47" s="3"/>
      <c r="G47" s="230"/>
      <c r="H47" s="230"/>
      <c r="I47" s="230"/>
      <c r="J47" s="230"/>
      <c r="K47" s="230"/>
      <c r="L47" s="230"/>
      <c r="M47" s="230"/>
      <c r="N47" s="230"/>
      <c r="O47" s="234"/>
      <c r="P47" s="235"/>
      <c r="Q47" s="235"/>
      <c r="R47" s="236"/>
      <c r="S47" s="234"/>
      <c r="T47" s="235"/>
      <c r="U47" s="235"/>
      <c r="V47" s="236"/>
      <c r="W47" s="184"/>
    </row>
    <row r="48" spans="1:26" s="108" customFormat="1" ht="17.100000000000001" customHeight="1">
      <c r="A48" s="126"/>
      <c r="B48" s="110" t="s">
        <v>48</v>
      </c>
      <c r="C48" s="128"/>
      <c r="D48" s="112" t="s">
        <v>61</v>
      </c>
      <c r="E48" s="173"/>
      <c r="F48" s="3"/>
      <c r="G48" s="230"/>
      <c r="H48" s="230"/>
      <c r="I48" s="230"/>
      <c r="J48" s="230"/>
      <c r="K48" s="230"/>
      <c r="L48" s="230"/>
      <c r="M48" s="230"/>
      <c r="N48" s="230"/>
      <c r="O48" s="234"/>
      <c r="P48" s="235"/>
      <c r="Q48" s="235"/>
      <c r="R48" s="236"/>
      <c r="S48" s="234"/>
      <c r="T48" s="235"/>
      <c r="U48" s="235"/>
      <c r="V48" s="236"/>
      <c r="W48" s="184"/>
    </row>
    <row r="49" spans="1:26" s="108" customFormat="1" ht="17.100000000000001" customHeight="1">
      <c r="A49" s="126"/>
      <c r="B49" s="110" t="s">
        <v>49</v>
      </c>
      <c r="C49" s="128"/>
      <c r="D49" s="112" t="s">
        <v>62</v>
      </c>
      <c r="E49" s="171"/>
      <c r="F49" s="3"/>
      <c r="G49" s="230"/>
      <c r="H49" s="230"/>
      <c r="I49" s="230"/>
      <c r="J49" s="230"/>
      <c r="K49" s="230"/>
      <c r="L49" s="230"/>
      <c r="M49" s="230"/>
      <c r="N49" s="230"/>
      <c r="O49" s="234"/>
      <c r="P49" s="235"/>
      <c r="Q49" s="235"/>
      <c r="R49" s="236"/>
      <c r="S49" s="234"/>
      <c r="T49" s="235"/>
      <c r="U49" s="235"/>
      <c r="V49" s="236"/>
      <c r="W49" s="184"/>
    </row>
    <row r="50" spans="1:26" s="108" customFormat="1" ht="17.100000000000001" customHeight="1">
      <c r="A50" s="129"/>
      <c r="B50" s="110" t="s">
        <v>50</v>
      </c>
      <c r="C50" s="128"/>
      <c r="D50" s="112" t="s">
        <v>200</v>
      </c>
      <c r="E50" s="38"/>
      <c r="F50" s="3"/>
      <c r="G50" s="230"/>
      <c r="H50" s="230"/>
      <c r="I50" s="230"/>
      <c r="J50" s="230"/>
      <c r="K50" s="230"/>
      <c r="L50" s="230"/>
      <c r="M50" s="230"/>
      <c r="N50" s="230"/>
      <c r="O50" s="234"/>
      <c r="P50" s="235"/>
      <c r="Q50" s="235"/>
      <c r="R50" s="236"/>
      <c r="S50" s="234"/>
      <c r="T50" s="235"/>
      <c r="U50" s="235"/>
      <c r="V50" s="236"/>
      <c r="W50" s="184"/>
    </row>
    <row r="51" spans="1:26" s="108" customFormat="1" ht="17.100000000000001" customHeight="1">
      <c r="A51" s="126"/>
      <c r="B51" s="110" t="s">
        <v>51</v>
      </c>
      <c r="C51" s="128"/>
      <c r="D51" s="112" t="s">
        <v>63</v>
      </c>
      <c r="E51" s="38"/>
      <c r="F51" s="3"/>
      <c r="G51" s="230"/>
      <c r="H51" s="230"/>
      <c r="I51" s="230"/>
      <c r="J51" s="230"/>
      <c r="K51" s="230"/>
      <c r="L51" s="230"/>
      <c r="M51" s="230"/>
      <c r="N51" s="230"/>
      <c r="O51" s="234"/>
      <c r="P51" s="235"/>
      <c r="Q51" s="235"/>
      <c r="R51" s="236"/>
      <c r="S51" s="234"/>
      <c r="T51" s="235"/>
      <c r="U51" s="235"/>
      <c r="V51" s="236"/>
      <c r="W51" s="184"/>
    </row>
    <row r="52" spans="1:26" s="108" customFormat="1" ht="17.100000000000001" customHeight="1">
      <c r="A52" s="126"/>
      <c r="B52" s="115" t="s">
        <v>52</v>
      </c>
      <c r="C52" s="130"/>
      <c r="D52" s="117" t="s">
        <v>64</v>
      </c>
      <c r="E52" s="39"/>
      <c r="F52" s="4"/>
      <c r="G52" s="265"/>
      <c r="H52" s="265"/>
      <c r="I52" s="265"/>
      <c r="J52" s="265"/>
      <c r="K52" s="265"/>
      <c r="L52" s="265"/>
      <c r="M52" s="265"/>
      <c r="N52" s="265"/>
      <c r="O52" s="237"/>
      <c r="P52" s="238"/>
      <c r="Q52" s="238"/>
      <c r="R52" s="239"/>
      <c r="S52" s="237"/>
      <c r="T52" s="238"/>
      <c r="U52" s="238"/>
      <c r="V52" s="239"/>
      <c r="W52" s="185"/>
    </row>
    <row r="53" spans="1:26" s="108" customFormat="1" ht="27.75" customHeight="1">
      <c r="A53" s="126"/>
      <c r="B53" s="131"/>
      <c r="C53" s="131"/>
      <c r="D53" s="132"/>
      <c r="E53" s="131"/>
      <c r="F53" s="133"/>
      <c r="G53" s="243" t="s">
        <v>223</v>
      </c>
      <c r="H53" s="244"/>
      <c r="I53" s="245"/>
      <c r="J53" s="120">
        <f>SUM(G36,G38:J52)</f>
        <v>0</v>
      </c>
      <c r="K53" s="243" t="s">
        <v>241</v>
      </c>
      <c r="L53" s="244"/>
      <c r="M53" s="245"/>
      <c r="N53" s="120">
        <f>SUM(K36,K38:N52)</f>
        <v>0</v>
      </c>
      <c r="O53" s="243" t="s">
        <v>223</v>
      </c>
      <c r="P53" s="244"/>
      <c r="Q53" s="245"/>
      <c r="R53" s="120">
        <f>SUM(O36,O38:R52)</f>
        <v>0</v>
      </c>
      <c r="S53" s="251" t="s">
        <v>241</v>
      </c>
      <c r="T53" s="251"/>
      <c r="U53" s="251"/>
      <c r="V53" s="120">
        <f>SUM(S36,S38:V52)</f>
        <v>0</v>
      </c>
      <c r="W53" s="186"/>
    </row>
    <row r="54" spans="1:26" ht="17.100000000000001" customHeight="1">
      <c r="A54" s="134"/>
      <c r="B54" s="135"/>
      <c r="C54" s="135"/>
      <c r="D54" s="88"/>
      <c r="E54" s="135"/>
      <c r="F54" s="135"/>
      <c r="G54" s="122"/>
      <c r="H54" s="136"/>
      <c r="I54" s="88"/>
      <c r="J54" s="123"/>
      <c r="K54" s="122"/>
      <c r="L54" s="136"/>
      <c r="M54" s="88"/>
      <c r="N54" s="123"/>
      <c r="O54" s="135"/>
      <c r="P54" s="135"/>
      <c r="Q54" s="135"/>
      <c r="R54" s="135"/>
      <c r="S54" s="135"/>
      <c r="T54" s="135"/>
      <c r="U54" s="135"/>
      <c r="V54" s="135"/>
    </row>
    <row r="55" spans="1:26" ht="17.100000000000001" customHeight="1">
      <c r="B55" s="1"/>
      <c r="C55" s="1"/>
      <c r="D55" s="89"/>
      <c r="E55" s="1"/>
      <c r="F55" s="1"/>
      <c r="G55" s="122"/>
      <c r="H55" s="136"/>
      <c r="I55" s="88"/>
      <c r="J55" s="123"/>
      <c r="K55" s="122"/>
      <c r="L55" s="136"/>
      <c r="M55" s="88"/>
      <c r="N55" s="123"/>
      <c r="O55" s="1"/>
      <c r="P55" s="1"/>
      <c r="Q55" s="1"/>
      <c r="R55" s="1"/>
      <c r="S55" s="1"/>
      <c r="T55" s="1"/>
      <c r="U55" s="1"/>
      <c r="V55" s="1"/>
    </row>
    <row r="56" spans="1:26" ht="42" customHeight="1">
      <c r="B56" s="273" t="s">
        <v>71</v>
      </c>
      <c r="C56" s="274"/>
      <c r="D56" s="275"/>
      <c r="E56" s="104" t="s">
        <v>222</v>
      </c>
      <c r="F56" s="104" t="s">
        <v>244</v>
      </c>
      <c r="G56" s="261" t="s">
        <v>164</v>
      </c>
      <c r="H56" s="262"/>
      <c r="I56" s="262"/>
      <c r="J56" s="263"/>
      <c r="K56" s="261" t="s">
        <v>240</v>
      </c>
      <c r="L56" s="262"/>
      <c r="M56" s="262"/>
      <c r="N56" s="263"/>
      <c r="O56" s="247" t="s">
        <v>242</v>
      </c>
      <c r="P56" s="248"/>
      <c r="Q56" s="248"/>
      <c r="R56" s="249"/>
      <c r="S56" s="247" t="s">
        <v>243</v>
      </c>
      <c r="T56" s="248"/>
      <c r="U56" s="248"/>
      <c r="V56" s="249"/>
      <c r="W56" s="182" t="s">
        <v>322</v>
      </c>
    </row>
    <row r="57" spans="1:26" s="108" customFormat="1" ht="17.100000000000001" customHeight="1">
      <c r="A57" s="126"/>
      <c r="B57" s="106" t="s">
        <v>72</v>
      </c>
      <c r="C57" s="127"/>
      <c r="D57" s="107" t="s">
        <v>153</v>
      </c>
      <c r="E57" s="37"/>
      <c r="F57" s="36"/>
      <c r="G57" s="255"/>
      <c r="H57" s="256"/>
      <c r="I57" s="256"/>
      <c r="J57" s="257"/>
      <c r="K57" s="255"/>
      <c r="L57" s="264"/>
      <c r="M57" s="264"/>
      <c r="N57" s="257"/>
      <c r="O57" s="240"/>
      <c r="P57" s="250"/>
      <c r="Q57" s="250"/>
      <c r="R57" s="242"/>
      <c r="S57" s="240"/>
      <c r="T57" s="250"/>
      <c r="U57" s="250"/>
      <c r="V57" s="242"/>
      <c r="W57" s="183"/>
      <c r="Y57" s="108" t="str">
        <f>IF(ISBLANK(K57),"Blank",IF(K57&lt;&gt;"PR",IF(K57&lt;&gt;"NA","nPR","OK"),"OK"))</f>
        <v>Blank</v>
      </c>
      <c r="Z57" s="108" t="str">
        <f>IF(ISBLANK(S57),"Blank",IF(S57&lt;&gt;"PR",IF(S57&lt;&gt;"NA","nPR","OK"),"OK"))</f>
        <v>Blank</v>
      </c>
    </row>
    <row r="58" spans="1:26" s="108" customFormat="1" ht="17.100000000000001" customHeight="1">
      <c r="A58" s="126"/>
      <c r="B58" s="110" t="s">
        <v>256</v>
      </c>
      <c r="C58" s="128"/>
      <c r="D58" s="112" t="s">
        <v>257</v>
      </c>
      <c r="E58" s="283"/>
      <c r="F58" s="286"/>
      <c r="G58" s="144"/>
      <c r="H58" s="174"/>
      <c r="I58" s="174"/>
      <c r="J58" s="145"/>
      <c r="K58" s="144"/>
      <c r="L58" s="175"/>
      <c r="M58" s="175"/>
      <c r="N58" s="145"/>
      <c r="O58" s="144"/>
      <c r="P58" s="175"/>
      <c r="Q58" s="175"/>
      <c r="R58" s="145"/>
      <c r="S58" s="144"/>
      <c r="T58" s="175"/>
      <c r="U58" s="175"/>
      <c r="V58" s="145"/>
      <c r="W58" s="184"/>
    </row>
    <row r="59" spans="1:26" s="108" customFormat="1" ht="17.100000000000001" customHeight="1">
      <c r="A59" s="126"/>
      <c r="B59" s="110" t="s">
        <v>258</v>
      </c>
      <c r="C59" s="128"/>
      <c r="D59" s="112" t="s">
        <v>259</v>
      </c>
      <c r="E59" s="284"/>
      <c r="F59" s="287"/>
      <c r="G59" s="176"/>
      <c r="H59" s="174"/>
      <c r="I59" s="174"/>
      <c r="J59" s="145"/>
      <c r="K59" s="144"/>
      <c r="L59" s="175"/>
      <c r="M59" s="175"/>
      <c r="N59" s="145"/>
      <c r="O59" s="144"/>
      <c r="P59" s="175"/>
      <c r="Q59" s="175"/>
      <c r="R59" s="145"/>
      <c r="S59" s="144"/>
      <c r="T59" s="175"/>
      <c r="U59" s="175"/>
      <c r="V59" s="145"/>
      <c r="W59" s="184"/>
    </row>
    <row r="60" spans="1:26" s="108" customFormat="1" ht="17.100000000000001" customHeight="1">
      <c r="A60" s="126"/>
      <c r="B60" s="110" t="s">
        <v>260</v>
      </c>
      <c r="C60" s="128"/>
      <c r="D60" s="112" t="s">
        <v>261</v>
      </c>
      <c r="E60" s="284"/>
      <c r="F60" s="287"/>
      <c r="G60" s="176"/>
      <c r="H60" s="174"/>
      <c r="I60" s="174"/>
      <c r="J60" s="145"/>
      <c r="K60" s="144"/>
      <c r="L60" s="175"/>
      <c r="M60" s="175"/>
      <c r="N60" s="145"/>
      <c r="O60" s="144"/>
      <c r="P60" s="175"/>
      <c r="Q60" s="175"/>
      <c r="R60" s="145"/>
      <c r="S60" s="144"/>
      <c r="T60" s="175"/>
      <c r="U60" s="175"/>
      <c r="V60" s="145"/>
      <c r="W60" s="184"/>
    </row>
    <row r="61" spans="1:26" s="108" customFormat="1" ht="17.100000000000001" customHeight="1">
      <c r="A61" s="126"/>
      <c r="B61" s="160" t="s">
        <v>262</v>
      </c>
      <c r="C61" s="163"/>
      <c r="D61" s="162" t="s">
        <v>280</v>
      </c>
      <c r="E61" s="285"/>
      <c r="F61" s="288"/>
      <c r="G61" s="176"/>
      <c r="H61" s="174"/>
      <c r="I61" s="174"/>
      <c r="J61" s="145"/>
      <c r="K61" s="144"/>
      <c r="L61" s="175"/>
      <c r="M61" s="175"/>
      <c r="N61" s="145"/>
      <c r="O61" s="144"/>
      <c r="P61" s="175"/>
      <c r="Q61" s="175"/>
      <c r="R61" s="145"/>
      <c r="S61" s="144"/>
      <c r="T61" s="175"/>
      <c r="U61" s="175"/>
      <c r="V61" s="145"/>
      <c r="W61" s="184"/>
    </row>
    <row r="62" spans="1:26" s="108" customFormat="1" ht="17.100000000000001" customHeight="1">
      <c r="A62" s="126"/>
      <c r="B62" s="160" t="s">
        <v>263</v>
      </c>
      <c r="C62" s="163"/>
      <c r="D62" s="162" t="s">
        <v>264</v>
      </c>
      <c r="E62" s="283"/>
      <c r="F62" s="286"/>
      <c r="G62" s="176"/>
      <c r="H62" s="174"/>
      <c r="I62" s="174"/>
      <c r="J62" s="145"/>
      <c r="K62" s="144"/>
      <c r="L62" s="175"/>
      <c r="M62" s="175"/>
      <c r="N62" s="145"/>
      <c r="O62" s="144"/>
      <c r="P62" s="175"/>
      <c r="Q62" s="175"/>
      <c r="R62" s="145"/>
      <c r="S62" s="144"/>
      <c r="T62" s="175"/>
      <c r="U62" s="175"/>
      <c r="V62" s="145"/>
      <c r="W62" s="184"/>
    </row>
    <row r="63" spans="1:26" s="108" customFormat="1" ht="17.100000000000001" customHeight="1">
      <c r="A63" s="126"/>
      <c r="B63" s="160" t="s">
        <v>265</v>
      </c>
      <c r="C63" s="163"/>
      <c r="D63" s="162" t="s">
        <v>266</v>
      </c>
      <c r="E63" s="285"/>
      <c r="F63" s="288"/>
      <c r="G63" s="176"/>
      <c r="H63" s="174"/>
      <c r="I63" s="174"/>
      <c r="J63" s="145"/>
      <c r="K63" s="144"/>
      <c r="L63" s="175"/>
      <c r="M63" s="175"/>
      <c r="N63" s="145"/>
      <c r="O63" s="144"/>
      <c r="P63" s="175"/>
      <c r="Q63" s="175"/>
      <c r="R63" s="145"/>
      <c r="S63" s="144"/>
      <c r="T63" s="175"/>
      <c r="U63" s="175"/>
      <c r="V63" s="145"/>
      <c r="W63" s="184"/>
    </row>
    <row r="64" spans="1:26" s="108" customFormat="1" ht="17.100000000000001" customHeight="1">
      <c r="A64" s="126"/>
      <c r="B64" s="160" t="s">
        <v>73</v>
      </c>
      <c r="C64" s="163"/>
      <c r="D64" s="162" t="s">
        <v>201</v>
      </c>
      <c r="E64" s="38"/>
      <c r="F64" s="3"/>
      <c r="G64" s="147"/>
      <c r="H64" s="148"/>
      <c r="I64" s="148"/>
      <c r="J64" s="149"/>
      <c r="K64" s="147"/>
      <c r="L64" s="101"/>
      <c r="M64" s="101"/>
      <c r="N64" s="145"/>
      <c r="O64" s="147"/>
      <c r="P64" s="100"/>
      <c r="Q64" s="100"/>
      <c r="R64" s="149"/>
      <c r="S64" s="147"/>
      <c r="T64" s="100"/>
      <c r="U64" s="100"/>
      <c r="V64" s="149"/>
      <c r="W64" s="184"/>
    </row>
    <row r="65" spans="1:23" s="108" customFormat="1" ht="17.100000000000001" customHeight="1">
      <c r="A65" s="126"/>
      <c r="B65" s="160" t="s">
        <v>73</v>
      </c>
      <c r="C65" s="161" t="s">
        <v>170</v>
      </c>
      <c r="D65" s="162" t="s">
        <v>201</v>
      </c>
      <c r="E65" s="38"/>
      <c r="F65" s="3"/>
      <c r="G65" s="246" t="s">
        <v>170</v>
      </c>
      <c r="H65" s="246"/>
      <c r="I65" s="246"/>
      <c r="J65" s="246"/>
      <c r="K65" s="231"/>
      <c r="L65" s="232"/>
      <c r="M65" s="232"/>
      <c r="N65" s="233"/>
      <c r="O65" s="246" t="s">
        <v>170</v>
      </c>
      <c r="P65" s="246"/>
      <c r="Q65" s="246"/>
      <c r="R65" s="246"/>
      <c r="S65" s="234"/>
      <c r="T65" s="235"/>
      <c r="U65" s="235"/>
      <c r="V65" s="236"/>
      <c r="W65" s="184"/>
    </row>
    <row r="66" spans="1:23" s="108" customFormat="1" ht="17.100000000000001" customHeight="1">
      <c r="A66" s="126"/>
      <c r="B66" s="160" t="s">
        <v>74</v>
      </c>
      <c r="C66" s="163"/>
      <c r="D66" s="162" t="s">
        <v>239</v>
      </c>
      <c r="E66" s="38"/>
      <c r="F66" s="3"/>
      <c r="G66" s="147"/>
      <c r="H66" s="148"/>
      <c r="I66" s="148"/>
      <c r="J66" s="149"/>
      <c r="K66" s="147"/>
      <c r="L66" s="40"/>
      <c r="M66" s="40"/>
      <c r="N66" s="145"/>
      <c r="O66" s="147"/>
      <c r="P66" s="40"/>
      <c r="Q66" s="40"/>
      <c r="R66" s="145"/>
      <c r="S66" s="147"/>
      <c r="T66" s="40"/>
      <c r="U66" s="40"/>
      <c r="V66" s="145"/>
      <c r="W66" s="184"/>
    </row>
    <row r="67" spans="1:23" s="108" customFormat="1" ht="17.100000000000001" customHeight="1">
      <c r="A67" s="126"/>
      <c r="B67" s="160" t="s">
        <v>75</v>
      </c>
      <c r="C67" s="163"/>
      <c r="D67" s="162" t="s">
        <v>202</v>
      </c>
      <c r="E67" s="38"/>
      <c r="F67" s="3"/>
      <c r="G67" s="147"/>
      <c r="H67" s="148"/>
      <c r="I67" s="148"/>
      <c r="J67" s="149"/>
      <c r="K67" s="147"/>
      <c r="L67" s="40"/>
      <c r="M67" s="40"/>
      <c r="N67" s="145"/>
      <c r="O67" s="147"/>
      <c r="P67" s="40"/>
      <c r="Q67" s="40"/>
      <c r="R67" s="145"/>
      <c r="S67" s="147"/>
      <c r="T67" s="40"/>
      <c r="U67" s="40"/>
      <c r="V67" s="145"/>
      <c r="W67" s="184"/>
    </row>
    <row r="68" spans="1:23" s="108" customFormat="1" ht="17.100000000000001" customHeight="1">
      <c r="A68" s="126"/>
      <c r="B68" s="160" t="s">
        <v>76</v>
      </c>
      <c r="C68" s="163"/>
      <c r="D68" s="162" t="s">
        <v>152</v>
      </c>
      <c r="E68" s="38"/>
      <c r="F68" s="3"/>
      <c r="G68" s="147"/>
      <c r="H68" s="148"/>
      <c r="I68" s="148"/>
      <c r="J68" s="149"/>
      <c r="K68" s="147"/>
      <c r="L68" s="40"/>
      <c r="M68" s="40"/>
      <c r="N68" s="145"/>
      <c r="O68" s="147"/>
      <c r="P68" s="40"/>
      <c r="Q68" s="40"/>
      <c r="R68" s="145"/>
      <c r="S68" s="147"/>
      <c r="T68" s="40"/>
      <c r="U68" s="40"/>
      <c r="V68" s="145"/>
      <c r="W68" s="184"/>
    </row>
    <row r="69" spans="1:23" s="108" customFormat="1" ht="17.100000000000001" customHeight="1">
      <c r="A69" s="126"/>
      <c r="B69" s="160" t="s">
        <v>150</v>
      </c>
      <c r="C69" s="163"/>
      <c r="D69" s="162" t="s">
        <v>151</v>
      </c>
      <c r="E69" s="38"/>
      <c r="F69" s="3"/>
      <c r="G69" s="147"/>
      <c r="H69" s="148"/>
      <c r="I69" s="148"/>
      <c r="J69" s="149"/>
      <c r="K69" s="147"/>
      <c r="L69" s="40"/>
      <c r="M69" s="40"/>
      <c r="N69" s="145"/>
      <c r="O69" s="147"/>
      <c r="P69" s="40"/>
      <c r="Q69" s="40"/>
      <c r="R69" s="145"/>
      <c r="S69" s="147"/>
      <c r="T69" s="40"/>
      <c r="U69" s="40"/>
      <c r="V69" s="145"/>
      <c r="W69" s="184"/>
    </row>
    <row r="70" spans="1:23" s="108" customFormat="1" ht="17.100000000000001" customHeight="1">
      <c r="A70" s="126"/>
      <c r="B70" s="160" t="s">
        <v>77</v>
      </c>
      <c r="C70" s="163"/>
      <c r="D70" s="162" t="s">
        <v>149</v>
      </c>
      <c r="E70" s="38"/>
      <c r="F70" s="3"/>
      <c r="G70" s="147"/>
      <c r="H70" s="148"/>
      <c r="I70" s="148"/>
      <c r="J70" s="149"/>
      <c r="K70" s="147"/>
      <c r="L70" s="40"/>
      <c r="M70" s="40"/>
      <c r="N70" s="145"/>
      <c r="O70" s="147"/>
      <c r="P70" s="40"/>
      <c r="Q70" s="40"/>
      <c r="R70" s="145"/>
      <c r="S70" s="147"/>
      <c r="T70" s="40"/>
      <c r="U70" s="40"/>
      <c r="V70" s="145"/>
      <c r="W70" s="184"/>
    </row>
    <row r="71" spans="1:23" s="108" customFormat="1" ht="17.100000000000001" customHeight="1">
      <c r="A71" s="126"/>
      <c r="B71" s="160" t="s">
        <v>78</v>
      </c>
      <c r="C71" s="163"/>
      <c r="D71" s="162" t="s">
        <v>148</v>
      </c>
      <c r="E71" s="38"/>
      <c r="F71" s="3"/>
      <c r="G71" s="147"/>
      <c r="H71" s="148"/>
      <c r="I71" s="148"/>
      <c r="J71" s="149"/>
      <c r="K71" s="147"/>
      <c r="L71" s="40"/>
      <c r="M71" s="40"/>
      <c r="N71" s="145"/>
      <c r="O71" s="147"/>
      <c r="P71" s="40"/>
      <c r="Q71" s="40"/>
      <c r="R71" s="145"/>
      <c r="S71" s="147"/>
      <c r="T71" s="40"/>
      <c r="U71" s="40"/>
      <c r="V71" s="145"/>
      <c r="W71" s="184"/>
    </row>
    <row r="72" spans="1:23" s="108" customFormat="1" ht="17.100000000000001" customHeight="1">
      <c r="A72" s="126"/>
      <c r="B72" s="160" t="s">
        <v>79</v>
      </c>
      <c r="C72" s="163"/>
      <c r="D72" s="162" t="s">
        <v>144</v>
      </c>
      <c r="E72" s="38"/>
      <c r="F72" s="3"/>
      <c r="G72" s="147"/>
      <c r="H72" s="148"/>
      <c r="I72" s="148"/>
      <c r="J72" s="149"/>
      <c r="K72" s="147"/>
      <c r="L72" s="40"/>
      <c r="M72" s="40"/>
      <c r="N72" s="145"/>
      <c r="O72" s="147"/>
      <c r="P72" s="40"/>
      <c r="Q72" s="40"/>
      <c r="R72" s="145"/>
      <c r="S72" s="147"/>
      <c r="T72" s="40"/>
      <c r="U72" s="40"/>
      <c r="V72" s="145"/>
      <c r="W72" s="184"/>
    </row>
    <row r="73" spans="1:23" s="108" customFormat="1" ht="17.100000000000001" customHeight="1">
      <c r="A73" s="126"/>
      <c r="B73" s="160" t="s">
        <v>80</v>
      </c>
      <c r="C73" s="163"/>
      <c r="D73" s="162" t="s">
        <v>145</v>
      </c>
      <c r="E73" s="38"/>
      <c r="F73" s="3"/>
      <c r="G73" s="147"/>
      <c r="H73" s="148"/>
      <c r="I73" s="148"/>
      <c r="J73" s="149"/>
      <c r="K73" s="147"/>
      <c r="L73" s="40"/>
      <c r="M73" s="40"/>
      <c r="N73" s="145"/>
      <c r="O73" s="147"/>
      <c r="P73" s="40"/>
      <c r="Q73" s="40"/>
      <c r="R73" s="145"/>
      <c r="S73" s="147"/>
      <c r="T73" s="40"/>
      <c r="U73" s="40"/>
      <c r="V73" s="145"/>
      <c r="W73" s="184"/>
    </row>
    <row r="74" spans="1:23" s="108" customFormat="1" ht="17.100000000000001" customHeight="1">
      <c r="A74" s="126"/>
      <c r="B74" s="160" t="s">
        <v>81</v>
      </c>
      <c r="C74" s="163"/>
      <c r="D74" s="162" t="s">
        <v>146</v>
      </c>
      <c r="E74" s="38"/>
      <c r="F74" s="3"/>
      <c r="G74" s="147"/>
      <c r="H74" s="148"/>
      <c r="I74" s="148"/>
      <c r="J74" s="149"/>
      <c r="K74" s="147"/>
      <c r="L74" s="40"/>
      <c r="M74" s="40"/>
      <c r="N74" s="145"/>
      <c r="O74" s="147"/>
      <c r="P74" s="40"/>
      <c r="Q74" s="40"/>
      <c r="R74" s="145"/>
      <c r="S74" s="147"/>
      <c r="T74" s="40"/>
      <c r="U74" s="40"/>
      <c r="V74" s="145"/>
      <c r="W74" s="184"/>
    </row>
    <row r="75" spans="1:23" s="108" customFormat="1" ht="17.100000000000001" customHeight="1">
      <c r="A75" s="126"/>
      <c r="B75" s="160" t="s">
        <v>82</v>
      </c>
      <c r="C75" s="163"/>
      <c r="D75" s="162" t="s">
        <v>281</v>
      </c>
      <c r="E75" s="38"/>
      <c r="F75" s="3"/>
      <c r="G75" s="147"/>
      <c r="H75" s="148"/>
      <c r="I75" s="148"/>
      <c r="J75" s="149"/>
      <c r="K75" s="147"/>
      <c r="L75" s="40"/>
      <c r="M75" s="40"/>
      <c r="N75" s="145"/>
      <c r="O75" s="147"/>
      <c r="P75" s="40"/>
      <c r="Q75" s="40"/>
      <c r="R75" s="145"/>
      <c r="S75" s="147"/>
      <c r="T75" s="40"/>
      <c r="U75" s="40"/>
      <c r="V75" s="145"/>
      <c r="W75" s="184"/>
    </row>
    <row r="76" spans="1:23" s="108" customFormat="1" ht="17.100000000000001" customHeight="1">
      <c r="A76" s="126"/>
      <c r="B76" s="160" t="s">
        <v>83</v>
      </c>
      <c r="C76" s="161" t="s">
        <v>170</v>
      </c>
      <c r="D76" s="162" t="s">
        <v>147</v>
      </c>
      <c r="E76" s="38"/>
      <c r="F76" s="3"/>
      <c r="G76" s="246" t="s">
        <v>170</v>
      </c>
      <c r="H76" s="246"/>
      <c r="I76" s="246"/>
      <c r="J76" s="246"/>
      <c r="K76" s="231"/>
      <c r="L76" s="232"/>
      <c r="M76" s="232"/>
      <c r="N76" s="233"/>
      <c r="O76" s="246" t="s">
        <v>170</v>
      </c>
      <c r="P76" s="246"/>
      <c r="Q76" s="246"/>
      <c r="R76" s="246"/>
      <c r="S76" s="234"/>
      <c r="T76" s="235"/>
      <c r="U76" s="235"/>
      <c r="V76" s="236"/>
      <c r="W76" s="184"/>
    </row>
    <row r="77" spans="1:23" s="108" customFormat="1" ht="17.100000000000001" customHeight="1">
      <c r="A77" s="126"/>
      <c r="B77" s="110" t="s">
        <v>84</v>
      </c>
      <c r="C77" s="128"/>
      <c r="D77" s="112" t="s">
        <v>203</v>
      </c>
      <c r="E77" s="38"/>
      <c r="F77" s="3"/>
      <c r="G77" s="147"/>
      <c r="H77" s="148"/>
      <c r="I77" s="148"/>
      <c r="J77" s="149"/>
      <c r="K77" s="147"/>
      <c r="L77" s="40"/>
      <c r="M77" s="40"/>
      <c r="N77" s="145"/>
      <c r="O77" s="147"/>
      <c r="P77" s="40"/>
      <c r="Q77" s="40"/>
      <c r="R77" s="145"/>
      <c r="S77" s="147"/>
      <c r="T77" s="40"/>
      <c r="U77" s="40"/>
      <c r="V77" s="145"/>
      <c r="W77" s="184"/>
    </row>
    <row r="78" spans="1:23" s="108" customFormat="1" ht="17.100000000000001" customHeight="1">
      <c r="A78" s="126"/>
      <c r="B78" s="110" t="s">
        <v>85</v>
      </c>
      <c r="C78" s="128"/>
      <c r="D78" s="112" t="s">
        <v>204</v>
      </c>
      <c r="E78" s="38"/>
      <c r="F78" s="3"/>
      <c r="G78" s="147"/>
      <c r="H78" s="148"/>
      <c r="I78" s="148"/>
      <c r="J78" s="149"/>
      <c r="K78" s="147"/>
      <c r="L78" s="40"/>
      <c r="M78" s="40"/>
      <c r="N78" s="145"/>
      <c r="O78" s="147"/>
      <c r="P78" s="40"/>
      <c r="Q78" s="40"/>
      <c r="R78" s="145"/>
      <c r="S78" s="147"/>
      <c r="T78" s="40"/>
      <c r="U78" s="40"/>
      <c r="V78" s="145"/>
      <c r="W78" s="184"/>
    </row>
    <row r="79" spans="1:23" s="108" customFormat="1" ht="17.100000000000001" customHeight="1">
      <c r="A79" s="126"/>
      <c r="B79" s="110" t="s">
        <v>86</v>
      </c>
      <c r="C79" s="128"/>
      <c r="D79" s="112" t="s">
        <v>205</v>
      </c>
      <c r="E79" s="38"/>
      <c r="F79" s="3"/>
      <c r="G79" s="147"/>
      <c r="H79" s="148"/>
      <c r="I79" s="148"/>
      <c r="J79" s="149"/>
      <c r="K79" s="147"/>
      <c r="L79" s="40"/>
      <c r="M79" s="40"/>
      <c r="N79" s="145"/>
      <c r="O79" s="147"/>
      <c r="P79" s="40"/>
      <c r="Q79" s="40"/>
      <c r="R79" s="145"/>
      <c r="S79" s="147"/>
      <c r="T79" s="40"/>
      <c r="U79" s="40"/>
      <c r="V79" s="145"/>
      <c r="W79" s="184"/>
    </row>
    <row r="80" spans="1:23" s="108" customFormat="1" ht="17.100000000000001" customHeight="1">
      <c r="A80" s="126"/>
      <c r="B80" s="110" t="s">
        <v>87</v>
      </c>
      <c r="C80" s="128"/>
      <c r="D80" s="112" t="s">
        <v>143</v>
      </c>
      <c r="E80" s="38"/>
      <c r="F80" s="3"/>
      <c r="G80" s="147"/>
      <c r="H80" s="148"/>
      <c r="I80" s="148"/>
      <c r="J80" s="149"/>
      <c r="K80" s="147"/>
      <c r="L80" s="40"/>
      <c r="M80" s="40"/>
      <c r="N80" s="145"/>
      <c r="O80" s="147"/>
      <c r="P80" s="40"/>
      <c r="Q80" s="40"/>
      <c r="R80" s="145"/>
      <c r="S80" s="147"/>
      <c r="T80" s="40"/>
      <c r="U80" s="40"/>
      <c r="V80" s="145"/>
      <c r="W80" s="184"/>
    </row>
    <row r="81" spans="1:26" s="108" customFormat="1" ht="17.100000000000001" customHeight="1">
      <c r="A81" s="126"/>
      <c r="B81" s="115" t="s">
        <v>88</v>
      </c>
      <c r="C81" s="130"/>
      <c r="D81" s="117" t="s">
        <v>142</v>
      </c>
      <c r="E81" s="39"/>
      <c r="F81" s="4"/>
      <c r="G81" s="150"/>
      <c r="H81" s="151"/>
      <c r="I81" s="151"/>
      <c r="J81" s="152"/>
      <c r="K81" s="150"/>
      <c r="L81" s="41"/>
      <c r="M81" s="41"/>
      <c r="N81" s="146"/>
      <c r="O81" s="150"/>
      <c r="P81" s="41"/>
      <c r="Q81" s="41"/>
      <c r="R81" s="146"/>
      <c r="S81" s="150"/>
      <c r="T81" s="41"/>
      <c r="U81" s="41"/>
      <c r="V81" s="146"/>
      <c r="W81" s="185"/>
    </row>
    <row r="82" spans="1:26" s="108" customFormat="1" ht="27.75" customHeight="1">
      <c r="A82" s="126"/>
      <c r="B82" s="131"/>
      <c r="C82" s="131"/>
      <c r="D82" s="137"/>
      <c r="E82" s="131"/>
      <c r="F82" s="133"/>
      <c r="G82" s="243" t="s">
        <v>223</v>
      </c>
      <c r="H82" s="244"/>
      <c r="I82" s="245"/>
      <c r="J82" s="120" t="e">
        <f>SUM(G58:G64,G66:G75,G77:G81)*'detail(NB1.1)'!J47+SUM(H58:H64,H66:H75,H77:H81)*'detail(NB1.1)'!J48+SUM(I58:I64,I66:I75,I77:I81)*'detail(NB1.1)'!J49+SUM(J58:J64,J66:J75,J77:J81)*'detail(NB1.1)'!J50</f>
        <v>#VALUE!</v>
      </c>
      <c r="K82" s="243" t="s">
        <v>241</v>
      </c>
      <c r="L82" s="244"/>
      <c r="M82" s="245"/>
      <c r="N82" s="120" t="e">
        <f>SUM(K58:K64,K66:K75,K77:K81)*'detail(NB1.1)'!J47+SUM(L58:L64,L66:L75,L77:L81)*'detail(NB1.1)'!J48+SUM(M58:M64,M66:M75,M77:M81)*'detail(NB1.1)'!J49+SUM(N58:N64,N66:N75,N77:N81)*'detail(NB1.1)'!J50</f>
        <v>#VALUE!</v>
      </c>
      <c r="O82" s="243" t="s">
        <v>223</v>
      </c>
      <c r="P82" s="244"/>
      <c r="Q82" s="245"/>
      <c r="R82" s="120" t="e">
        <f>SUM(O58:O64,O66:O75,O77:O81)*'detail(NB1.1)'!J47+SUM(P58:P64,P66:P75,P77:P81)*'detail(NB1.1)'!J48+SUM(Q58:Q64,Q66:Q75,Q77:Q81)*'detail(NB1.1)'!J49+SUM(R58:R64,R66:R75,R77:R81)*'detail(NB1.1)'!J50</f>
        <v>#VALUE!</v>
      </c>
      <c r="S82" s="251" t="s">
        <v>241</v>
      </c>
      <c r="T82" s="251"/>
      <c r="U82" s="251"/>
      <c r="V82" s="120" t="e">
        <f>SUM(S58:S64,S66:S75,S77:S81)*'detail(NB1.1)'!J47+SUM(T58:T64,T66:T75,T77:T81)*'detail(NB1.1)'!J48+SUM(U58:U64,U66:U75,U77:U81)*'detail(NB1.1)'!J49+SUM(V58:V64,V66:V75,V77:V81)*'detail(NB1.1)'!J50</f>
        <v>#VALUE!</v>
      </c>
      <c r="W82" s="186"/>
    </row>
    <row r="83" spans="1:26" ht="17.100000000000001" customHeight="1">
      <c r="B83" s="1"/>
      <c r="C83" s="1"/>
      <c r="D83" s="89"/>
      <c r="E83" s="1"/>
      <c r="F83" s="1"/>
      <c r="G83" s="122"/>
      <c r="H83" s="136"/>
      <c r="I83" s="136"/>
      <c r="J83" s="123"/>
      <c r="K83" s="122"/>
      <c r="L83" s="136"/>
      <c r="M83" s="88"/>
      <c r="N83" s="123"/>
      <c r="O83" s="1"/>
      <c r="P83" s="1"/>
      <c r="Q83" s="1"/>
      <c r="R83" s="1"/>
      <c r="S83" s="1"/>
      <c r="T83" s="1"/>
      <c r="U83" s="1"/>
      <c r="V83" s="1"/>
    </row>
    <row r="84" spans="1:26" ht="17.100000000000001" customHeight="1">
      <c r="B84" s="1"/>
      <c r="C84" s="1"/>
      <c r="D84" s="89"/>
      <c r="E84" s="1"/>
      <c r="F84" s="1"/>
      <c r="G84" s="122"/>
      <c r="H84" s="136"/>
      <c r="I84" s="136"/>
      <c r="J84" s="123"/>
      <c r="K84" s="122"/>
      <c r="L84" s="136"/>
      <c r="M84" s="88"/>
      <c r="N84" s="123"/>
      <c r="O84" s="1"/>
      <c r="P84" s="1"/>
      <c r="Q84" s="1"/>
      <c r="R84" s="1"/>
      <c r="S84" s="1"/>
      <c r="T84" s="1"/>
      <c r="U84" s="1"/>
      <c r="V84" s="1"/>
    </row>
    <row r="85" spans="1:26" ht="42" customHeight="1">
      <c r="A85" s="134"/>
      <c r="B85" s="273" t="s">
        <v>89</v>
      </c>
      <c r="C85" s="274"/>
      <c r="D85" s="275"/>
      <c r="E85" s="104" t="s">
        <v>222</v>
      </c>
      <c r="F85" s="104" t="s">
        <v>244</v>
      </c>
      <c r="G85" s="261" t="s">
        <v>164</v>
      </c>
      <c r="H85" s="262"/>
      <c r="I85" s="262"/>
      <c r="J85" s="262"/>
      <c r="K85" s="261" t="s">
        <v>240</v>
      </c>
      <c r="L85" s="262"/>
      <c r="M85" s="262"/>
      <c r="N85" s="263"/>
      <c r="O85" s="247" t="s">
        <v>242</v>
      </c>
      <c r="P85" s="248"/>
      <c r="Q85" s="248"/>
      <c r="R85" s="249"/>
      <c r="S85" s="247" t="s">
        <v>243</v>
      </c>
      <c r="T85" s="248"/>
      <c r="U85" s="248"/>
      <c r="V85" s="249"/>
      <c r="W85" s="182" t="s">
        <v>322</v>
      </c>
    </row>
    <row r="86" spans="1:26" s="108" customFormat="1" ht="17.100000000000001" customHeight="1">
      <c r="A86" s="126"/>
      <c r="B86" s="106" t="s">
        <v>90</v>
      </c>
      <c r="C86" s="127"/>
      <c r="D86" s="107" t="s">
        <v>154</v>
      </c>
      <c r="E86" s="37"/>
      <c r="F86" s="36"/>
      <c r="G86" s="269"/>
      <c r="H86" s="269"/>
      <c r="I86" s="269"/>
      <c r="J86" s="269"/>
      <c r="K86" s="269"/>
      <c r="L86" s="269"/>
      <c r="M86" s="269"/>
      <c r="N86" s="269"/>
      <c r="O86" s="240"/>
      <c r="P86" s="241"/>
      <c r="Q86" s="241"/>
      <c r="R86" s="242"/>
      <c r="S86" s="240"/>
      <c r="T86" s="241"/>
      <c r="U86" s="241"/>
      <c r="V86" s="242"/>
      <c r="W86" s="183"/>
      <c r="Y86" s="108" t="str">
        <f>IF(ISBLANK(K86),"Blank",IF(K86&lt;&gt;"PR",IF(K86&lt;&gt;"NA","nPR","OK"),"OK"))</f>
        <v>Blank</v>
      </c>
      <c r="Z86" s="108" t="str">
        <f>IF(ISBLANK(S86),"Blank",IF(S86&lt;&gt;"PR",IF(S86&lt;&gt;"NA","nPR","OK"),"OK"))</f>
        <v>Blank</v>
      </c>
    </row>
    <row r="87" spans="1:26" s="108" customFormat="1" ht="17.100000000000001" customHeight="1">
      <c r="A87" s="129"/>
      <c r="B87" s="110" t="s">
        <v>91</v>
      </c>
      <c r="C87" s="128"/>
      <c r="D87" s="112" t="s">
        <v>155</v>
      </c>
      <c r="E87" s="38"/>
      <c r="F87" s="3"/>
      <c r="G87" s="230"/>
      <c r="H87" s="230"/>
      <c r="I87" s="230"/>
      <c r="J87" s="230"/>
      <c r="K87" s="230"/>
      <c r="L87" s="230"/>
      <c r="M87" s="230"/>
      <c r="N87" s="230"/>
      <c r="O87" s="234"/>
      <c r="P87" s="235"/>
      <c r="Q87" s="235"/>
      <c r="R87" s="236"/>
      <c r="S87" s="234"/>
      <c r="T87" s="235"/>
      <c r="U87" s="235"/>
      <c r="V87" s="236"/>
      <c r="W87" s="184"/>
      <c r="Y87" s="108" t="str">
        <f>IF(ISBLANK(K87),"Blank",IF(K87&lt;&gt;"PR",IF(K87&lt;&gt;"NA","nPR","OK"),"OK"))</f>
        <v>Blank</v>
      </c>
      <c r="Z87" s="108" t="str">
        <f>IF(ISBLANK(S87),"Blank",IF(S87&lt;&gt;"PR",IF(S87&lt;&gt;"NA","nPR","OK"),"OK"))</f>
        <v>Blank</v>
      </c>
    </row>
    <row r="88" spans="1:26" s="108" customFormat="1" ht="17.100000000000001" customHeight="1">
      <c r="A88" s="126"/>
      <c r="B88" s="110" t="s">
        <v>92</v>
      </c>
      <c r="C88" s="128"/>
      <c r="D88" s="112" t="s">
        <v>156</v>
      </c>
      <c r="E88" s="38"/>
      <c r="F88" s="3"/>
      <c r="G88" s="230"/>
      <c r="H88" s="230"/>
      <c r="I88" s="230"/>
      <c r="J88" s="230"/>
      <c r="K88" s="230"/>
      <c r="L88" s="230"/>
      <c r="M88" s="230"/>
      <c r="N88" s="230"/>
      <c r="O88" s="234"/>
      <c r="P88" s="235"/>
      <c r="Q88" s="235"/>
      <c r="R88" s="236"/>
      <c r="S88" s="234"/>
      <c r="T88" s="235"/>
      <c r="U88" s="235"/>
      <c r="V88" s="236"/>
      <c r="W88" s="184"/>
    </row>
    <row r="89" spans="1:26" s="108" customFormat="1" ht="17.100000000000001" customHeight="1">
      <c r="A89" s="126"/>
      <c r="B89" s="110" t="s">
        <v>93</v>
      </c>
      <c r="C89" s="128"/>
      <c r="D89" s="112" t="s">
        <v>157</v>
      </c>
      <c r="E89" s="38"/>
      <c r="F89" s="3"/>
      <c r="G89" s="230"/>
      <c r="H89" s="230"/>
      <c r="I89" s="230"/>
      <c r="J89" s="230"/>
      <c r="K89" s="230"/>
      <c r="L89" s="230"/>
      <c r="M89" s="230"/>
      <c r="N89" s="230"/>
      <c r="O89" s="234"/>
      <c r="P89" s="235"/>
      <c r="Q89" s="235"/>
      <c r="R89" s="236"/>
      <c r="S89" s="234"/>
      <c r="T89" s="235"/>
      <c r="U89" s="235"/>
      <c r="V89" s="236"/>
      <c r="W89" s="184"/>
    </row>
    <row r="90" spans="1:26" s="108" customFormat="1" ht="17.100000000000001" customHeight="1">
      <c r="A90" s="126"/>
      <c r="B90" s="110" t="s">
        <v>94</v>
      </c>
      <c r="C90" s="128"/>
      <c r="D90" s="112" t="s">
        <v>158</v>
      </c>
      <c r="E90" s="38"/>
      <c r="F90" s="3"/>
      <c r="G90" s="230"/>
      <c r="H90" s="230"/>
      <c r="I90" s="230"/>
      <c r="J90" s="230"/>
      <c r="K90" s="230"/>
      <c r="L90" s="230"/>
      <c r="M90" s="230"/>
      <c r="N90" s="230"/>
      <c r="O90" s="234"/>
      <c r="P90" s="235"/>
      <c r="Q90" s="235"/>
      <c r="R90" s="236"/>
      <c r="S90" s="234"/>
      <c r="T90" s="235"/>
      <c r="U90" s="235"/>
      <c r="V90" s="236"/>
      <c r="W90" s="184"/>
    </row>
    <row r="91" spans="1:26" s="108" customFormat="1" ht="17.100000000000001" customHeight="1">
      <c r="A91" s="126"/>
      <c r="B91" s="110" t="s">
        <v>95</v>
      </c>
      <c r="C91" s="128"/>
      <c r="D91" s="112" t="s">
        <v>159</v>
      </c>
      <c r="E91" s="38"/>
      <c r="F91" s="3"/>
      <c r="G91" s="230"/>
      <c r="H91" s="230"/>
      <c r="I91" s="230"/>
      <c r="J91" s="230"/>
      <c r="K91" s="230"/>
      <c r="L91" s="230"/>
      <c r="M91" s="230"/>
      <c r="N91" s="230"/>
      <c r="O91" s="234"/>
      <c r="P91" s="235"/>
      <c r="Q91" s="235"/>
      <c r="R91" s="236"/>
      <c r="S91" s="234"/>
      <c r="T91" s="235"/>
      <c r="U91" s="235"/>
      <c r="V91" s="236"/>
      <c r="W91" s="184"/>
    </row>
    <row r="92" spans="1:26" s="108" customFormat="1" ht="17.100000000000001" customHeight="1">
      <c r="A92" s="126"/>
      <c r="B92" s="110" t="s">
        <v>96</v>
      </c>
      <c r="C92" s="128"/>
      <c r="D92" s="112" t="s">
        <v>160</v>
      </c>
      <c r="E92" s="38"/>
      <c r="F92" s="3"/>
      <c r="G92" s="230"/>
      <c r="H92" s="230"/>
      <c r="I92" s="230"/>
      <c r="J92" s="230"/>
      <c r="K92" s="230"/>
      <c r="L92" s="230"/>
      <c r="M92" s="230"/>
      <c r="N92" s="230"/>
      <c r="O92" s="234"/>
      <c r="P92" s="235"/>
      <c r="Q92" s="235"/>
      <c r="R92" s="236"/>
      <c r="S92" s="234"/>
      <c r="T92" s="235"/>
      <c r="U92" s="235"/>
      <c r="V92" s="236"/>
      <c r="W92" s="184"/>
    </row>
    <row r="93" spans="1:26" s="108" customFormat="1" ht="17.100000000000001" customHeight="1">
      <c r="A93" s="126"/>
      <c r="B93" s="110" t="s">
        <v>97</v>
      </c>
      <c r="C93" s="111" t="s">
        <v>170</v>
      </c>
      <c r="D93" s="112" t="s">
        <v>161</v>
      </c>
      <c r="E93" s="38"/>
      <c r="F93" s="3"/>
      <c r="G93" s="246" t="s">
        <v>170</v>
      </c>
      <c r="H93" s="246"/>
      <c r="I93" s="246"/>
      <c r="J93" s="246"/>
      <c r="K93" s="230"/>
      <c r="L93" s="230"/>
      <c r="M93" s="230"/>
      <c r="N93" s="230"/>
      <c r="O93" s="246" t="s">
        <v>170</v>
      </c>
      <c r="P93" s="246"/>
      <c r="Q93" s="246"/>
      <c r="R93" s="246"/>
      <c r="S93" s="234"/>
      <c r="T93" s="235"/>
      <c r="U93" s="235"/>
      <c r="V93" s="236"/>
      <c r="W93" s="184"/>
    </row>
    <row r="94" spans="1:26" s="108" customFormat="1" ht="17.100000000000001" customHeight="1">
      <c r="A94" s="126"/>
      <c r="B94" s="110" t="s">
        <v>98</v>
      </c>
      <c r="C94" s="128"/>
      <c r="D94" s="112" t="s">
        <v>162</v>
      </c>
      <c r="E94" s="38"/>
      <c r="F94" s="3"/>
      <c r="G94" s="230"/>
      <c r="H94" s="230"/>
      <c r="I94" s="230"/>
      <c r="J94" s="230"/>
      <c r="K94" s="230"/>
      <c r="L94" s="230"/>
      <c r="M94" s="230"/>
      <c r="N94" s="230"/>
      <c r="O94" s="234"/>
      <c r="P94" s="235"/>
      <c r="Q94" s="235"/>
      <c r="R94" s="236"/>
      <c r="S94" s="234"/>
      <c r="T94" s="235"/>
      <c r="U94" s="235"/>
      <c r="V94" s="236"/>
      <c r="W94" s="184"/>
    </row>
    <row r="95" spans="1:26" s="108" customFormat="1" ht="17.100000000000001" customHeight="1">
      <c r="A95" s="126"/>
      <c r="B95" s="115" t="s">
        <v>99</v>
      </c>
      <c r="C95" s="130"/>
      <c r="D95" s="117" t="s">
        <v>163</v>
      </c>
      <c r="E95" s="39"/>
      <c r="F95" s="4"/>
      <c r="G95" s="265"/>
      <c r="H95" s="265"/>
      <c r="I95" s="265"/>
      <c r="J95" s="265"/>
      <c r="K95" s="265"/>
      <c r="L95" s="265"/>
      <c r="M95" s="265"/>
      <c r="N95" s="265"/>
      <c r="O95" s="237"/>
      <c r="P95" s="238"/>
      <c r="Q95" s="238"/>
      <c r="R95" s="239"/>
      <c r="S95" s="237"/>
      <c r="T95" s="238"/>
      <c r="U95" s="238"/>
      <c r="V95" s="239"/>
      <c r="W95" s="185"/>
    </row>
    <row r="96" spans="1:26" s="108" customFormat="1" ht="27.75" customHeight="1">
      <c r="A96" s="126"/>
      <c r="B96" s="131"/>
      <c r="C96" s="131"/>
      <c r="D96" s="132"/>
      <c r="E96" s="131"/>
      <c r="F96" s="133"/>
      <c r="G96" s="243" t="s">
        <v>223</v>
      </c>
      <c r="H96" s="244"/>
      <c r="I96" s="245"/>
      <c r="J96" s="120">
        <f>SUM(G88:J92,G94:J95)</f>
        <v>0</v>
      </c>
      <c r="K96" s="243" t="s">
        <v>241</v>
      </c>
      <c r="L96" s="244"/>
      <c r="M96" s="245"/>
      <c r="N96" s="120">
        <f>SUM(K88:N92,K94:N95)</f>
        <v>0</v>
      </c>
      <c r="O96" s="243" t="s">
        <v>223</v>
      </c>
      <c r="P96" s="244"/>
      <c r="Q96" s="245"/>
      <c r="R96" s="120">
        <f>SUM(O88:R92,O94:R95)</f>
        <v>0</v>
      </c>
      <c r="S96" s="251" t="s">
        <v>241</v>
      </c>
      <c r="T96" s="251"/>
      <c r="U96" s="251"/>
      <c r="V96" s="120">
        <f>SUM(S88:V92,S94:V95)</f>
        <v>0</v>
      </c>
      <c r="W96" s="186"/>
    </row>
    <row r="97" spans="1:26" s="139" customFormat="1" ht="17.100000000000001" customHeight="1">
      <c r="A97" s="138"/>
      <c r="B97" s="135"/>
      <c r="C97" s="135"/>
      <c r="D97" s="136"/>
      <c r="E97" s="135"/>
      <c r="F97" s="135"/>
      <c r="G97" s="136"/>
      <c r="H97" s="136"/>
      <c r="I97" s="136"/>
      <c r="J97" s="88"/>
      <c r="K97" s="136"/>
      <c r="L97" s="136"/>
      <c r="M97" s="136"/>
      <c r="N97" s="88"/>
      <c r="O97" s="135"/>
      <c r="P97" s="135"/>
      <c r="Q97" s="135"/>
      <c r="R97" s="135"/>
      <c r="S97" s="135"/>
      <c r="T97" s="135"/>
      <c r="U97" s="135"/>
      <c r="V97" s="135"/>
      <c r="W97" s="187"/>
    </row>
    <row r="98" spans="1:26" s="139" customFormat="1" ht="17.100000000000001" customHeight="1">
      <c r="A98" s="138"/>
      <c r="B98" s="135"/>
      <c r="C98" s="135"/>
      <c r="D98" s="136"/>
      <c r="E98" s="135"/>
      <c r="F98" s="135"/>
      <c r="G98" s="136"/>
      <c r="H98" s="136"/>
      <c r="I98" s="136"/>
      <c r="J98" s="88"/>
      <c r="K98" s="136"/>
      <c r="L98" s="136"/>
      <c r="M98" s="136"/>
      <c r="N98" s="88"/>
      <c r="O98" s="135"/>
      <c r="P98" s="135"/>
      <c r="Q98" s="135"/>
      <c r="R98" s="135"/>
      <c r="S98" s="135"/>
      <c r="T98" s="135"/>
      <c r="U98" s="135"/>
      <c r="V98" s="135"/>
      <c r="W98" s="187"/>
    </row>
    <row r="99" spans="1:26" ht="42" customHeight="1">
      <c r="B99" s="273" t="s">
        <v>206</v>
      </c>
      <c r="C99" s="274"/>
      <c r="D99" s="275"/>
      <c r="E99" s="104" t="s">
        <v>222</v>
      </c>
      <c r="F99" s="104" t="s">
        <v>244</v>
      </c>
      <c r="G99" s="261" t="s">
        <v>164</v>
      </c>
      <c r="H99" s="262"/>
      <c r="I99" s="262"/>
      <c r="J99" s="263"/>
      <c r="K99" s="261" t="s">
        <v>240</v>
      </c>
      <c r="L99" s="262"/>
      <c r="M99" s="262"/>
      <c r="N99" s="263"/>
      <c r="O99" s="247" t="s">
        <v>242</v>
      </c>
      <c r="P99" s="248"/>
      <c r="Q99" s="248"/>
      <c r="R99" s="249"/>
      <c r="S99" s="247" t="s">
        <v>243</v>
      </c>
      <c r="T99" s="248"/>
      <c r="U99" s="248"/>
      <c r="V99" s="249"/>
      <c r="W99" s="182" t="s">
        <v>322</v>
      </c>
    </row>
    <row r="100" spans="1:26" s="108" customFormat="1" ht="17.100000000000001" customHeight="1">
      <c r="A100" s="126"/>
      <c r="B100" s="106" t="s">
        <v>100</v>
      </c>
      <c r="C100" s="127"/>
      <c r="D100" s="107" t="s">
        <v>128</v>
      </c>
      <c r="E100" s="37"/>
      <c r="F100" s="36"/>
      <c r="G100" s="255"/>
      <c r="H100" s="256"/>
      <c r="I100" s="256"/>
      <c r="J100" s="257"/>
      <c r="K100" s="255"/>
      <c r="L100" s="256"/>
      <c r="M100" s="256"/>
      <c r="N100" s="257"/>
      <c r="O100" s="240"/>
      <c r="P100" s="241"/>
      <c r="Q100" s="241"/>
      <c r="R100" s="242"/>
      <c r="S100" s="240"/>
      <c r="T100" s="241"/>
      <c r="U100" s="241"/>
      <c r="V100" s="242"/>
      <c r="W100" s="183"/>
      <c r="Y100" s="108" t="str">
        <f>IF(ISBLANK(K100),"Blank",IF(K100&lt;&gt;"PR",IF(K100&lt;&gt;"NA","nPR","OK"),"OK"))</f>
        <v>Blank</v>
      </c>
      <c r="Z100" s="108" t="str">
        <f>IF(ISBLANK(S100),"Blank",IF(S100&lt;&gt;"PR",IF(S100&lt;&gt;"NA","nPR","OK"),"OK"))</f>
        <v>Blank</v>
      </c>
    </row>
    <row r="101" spans="1:26" s="108" customFormat="1" ht="17.100000000000001" customHeight="1">
      <c r="A101" s="126"/>
      <c r="B101" s="110" t="s">
        <v>127</v>
      </c>
      <c r="C101" s="128"/>
      <c r="D101" s="112" t="s">
        <v>129</v>
      </c>
      <c r="E101" s="38"/>
      <c r="F101" s="3"/>
      <c r="G101" s="147"/>
      <c r="H101" s="148"/>
      <c r="I101" s="148"/>
      <c r="J101" s="149"/>
      <c r="K101" s="147"/>
      <c r="L101" s="148"/>
      <c r="M101" s="148"/>
      <c r="N101" s="149"/>
      <c r="O101" s="147"/>
      <c r="P101" s="148"/>
      <c r="Q101" s="148"/>
      <c r="R101" s="149"/>
      <c r="S101" s="147"/>
      <c r="T101" s="148"/>
      <c r="U101" s="148"/>
      <c r="V101" s="149"/>
      <c r="W101" s="184"/>
    </row>
    <row r="102" spans="1:26" s="108" customFormat="1" ht="17.100000000000001" customHeight="1">
      <c r="A102" s="126"/>
      <c r="B102" s="110" t="s">
        <v>101</v>
      </c>
      <c r="C102" s="128"/>
      <c r="D102" s="112" t="s">
        <v>207</v>
      </c>
      <c r="E102" s="38"/>
      <c r="F102" s="3"/>
      <c r="G102" s="147"/>
      <c r="H102" s="148"/>
      <c r="I102" s="148"/>
      <c r="J102" s="149"/>
      <c r="K102" s="147"/>
      <c r="L102" s="148"/>
      <c r="M102" s="148"/>
      <c r="N102" s="149"/>
      <c r="O102" s="147"/>
      <c r="P102" s="148"/>
      <c r="Q102" s="148"/>
      <c r="R102" s="149"/>
      <c r="S102" s="147"/>
      <c r="T102" s="148"/>
      <c r="U102" s="148"/>
      <c r="V102" s="149"/>
      <c r="W102" s="184"/>
    </row>
    <row r="103" spans="1:26" s="108" customFormat="1" ht="17.100000000000001" customHeight="1">
      <c r="A103" s="126"/>
      <c r="B103" s="110" t="s">
        <v>102</v>
      </c>
      <c r="C103" s="128"/>
      <c r="D103" s="112" t="s">
        <v>130</v>
      </c>
      <c r="E103" s="38"/>
      <c r="F103" s="3"/>
      <c r="G103" s="147"/>
      <c r="H103" s="148"/>
      <c r="I103" s="148"/>
      <c r="J103" s="149"/>
      <c r="K103" s="147"/>
      <c r="L103" s="148"/>
      <c r="M103" s="148"/>
      <c r="N103" s="149"/>
      <c r="O103" s="147"/>
      <c r="P103" s="148"/>
      <c r="Q103" s="148"/>
      <c r="R103" s="149"/>
      <c r="S103" s="147"/>
      <c r="T103" s="148"/>
      <c r="U103" s="148"/>
      <c r="V103" s="149"/>
      <c r="W103" s="184"/>
    </row>
    <row r="104" spans="1:26" s="108" customFormat="1" ht="17.100000000000001" customHeight="1">
      <c r="A104" s="126"/>
      <c r="B104" s="110" t="s">
        <v>103</v>
      </c>
      <c r="C104" s="128"/>
      <c r="D104" s="112" t="s">
        <v>131</v>
      </c>
      <c r="E104" s="38"/>
      <c r="F104" s="3"/>
      <c r="G104" s="147"/>
      <c r="H104" s="148"/>
      <c r="I104" s="148"/>
      <c r="J104" s="149"/>
      <c r="K104" s="147"/>
      <c r="L104" s="148"/>
      <c r="M104" s="148"/>
      <c r="N104" s="149"/>
      <c r="O104" s="147"/>
      <c r="P104" s="148"/>
      <c r="Q104" s="148"/>
      <c r="R104" s="149"/>
      <c r="S104" s="147"/>
      <c r="T104" s="148"/>
      <c r="U104" s="148"/>
      <c r="V104" s="149"/>
      <c r="W104" s="184"/>
    </row>
    <row r="105" spans="1:26" s="108" customFormat="1" ht="17.100000000000001" customHeight="1">
      <c r="A105" s="126"/>
      <c r="B105" s="110" t="s">
        <v>104</v>
      </c>
      <c r="C105" s="128"/>
      <c r="D105" s="112" t="s">
        <v>132</v>
      </c>
      <c r="E105" s="38"/>
      <c r="F105" s="3"/>
      <c r="G105" s="147"/>
      <c r="H105" s="148"/>
      <c r="I105" s="148"/>
      <c r="J105" s="149"/>
      <c r="K105" s="147"/>
      <c r="L105" s="148"/>
      <c r="M105" s="148"/>
      <c r="N105" s="149"/>
      <c r="O105" s="147"/>
      <c r="P105" s="148"/>
      <c r="Q105" s="148"/>
      <c r="R105" s="149"/>
      <c r="S105" s="147"/>
      <c r="T105" s="148"/>
      <c r="U105" s="148"/>
      <c r="V105" s="149"/>
      <c r="W105" s="184"/>
    </row>
    <row r="106" spans="1:26" s="108" customFormat="1" ht="17.100000000000001" customHeight="1">
      <c r="A106" s="126"/>
      <c r="B106" s="160" t="s">
        <v>105</v>
      </c>
      <c r="C106" s="163"/>
      <c r="D106" s="162" t="s">
        <v>208</v>
      </c>
      <c r="E106" s="38"/>
      <c r="F106" s="3"/>
      <c r="G106" s="147"/>
      <c r="H106" s="148"/>
      <c r="I106" s="148"/>
      <c r="J106" s="149"/>
      <c r="K106" s="147"/>
      <c r="L106" s="148"/>
      <c r="M106" s="148"/>
      <c r="N106" s="149"/>
      <c r="O106" s="147"/>
      <c r="P106" s="148"/>
      <c r="Q106" s="148"/>
      <c r="R106" s="149"/>
      <c r="S106" s="147"/>
      <c r="T106" s="148"/>
      <c r="U106" s="148"/>
      <c r="V106" s="149"/>
      <c r="W106" s="184"/>
    </row>
    <row r="107" spans="1:26" s="108" customFormat="1" ht="17.100000000000001" customHeight="1">
      <c r="A107" s="126"/>
      <c r="B107" s="160" t="s">
        <v>254</v>
      </c>
      <c r="C107" s="163"/>
      <c r="D107" s="162" t="s">
        <v>282</v>
      </c>
      <c r="E107" s="38"/>
      <c r="F107" s="3"/>
      <c r="G107" s="147"/>
      <c r="H107" s="148"/>
      <c r="I107" s="148"/>
      <c r="J107" s="149"/>
      <c r="K107" s="147"/>
      <c r="L107" s="148"/>
      <c r="M107" s="148"/>
      <c r="N107" s="149"/>
      <c r="O107" s="147"/>
      <c r="P107" s="148"/>
      <c r="Q107" s="148"/>
      <c r="R107" s="149"/>
      <c r="S107" s="147"/>
      <c r="T107" s="148"/>
      <c r="U107" s="148"/>
      <c r="V107" s="149"/>
      <c r="W107" s="184"/>
    </row>
    <row r="108" spans="1:26" s="108" customFormat="1" ht="17.100000000000001" customHeight="1">
      <c r="A108" s="126"/>
      <c r="B108" s="160" t="s">
        <v>255</v>
      </c>
      <c r="C108" s="163"/>
      <c r="D108" s="162" t="s">
        <v>283</v>
      </c>
      <c r="E108" s="38"/>
      <c r="F108" s="3"/>
      <c r="G108" s="147"/>
      <c r="H108" s="148"/>
      <c r="I108" s="148"/>
      <c r="J108" s="149"/>
      <c r="K108" s="147"/>
      <c r="L108" s="148"/>
      <c r="M108" s="148"/>
      <c r="N108" s="149"/>
      <c r="O108" s="147"/>
      <c r="P108" s="148"/>
      <c r="Q108" s="148"/>
      <c r="R108" s="149"/>
      <c r="S108" s="147"/>
      <c r="T108" s="148"/>
      <c r="U108" s="148"/>
      <c r="V108" s="149"/>
      <c r="W108" s="184"/>
    </row>
    <row r="109" spans="1:26" s="108" customFormat="1" ht="17.100000000000001" customHeight="1">
      <c r="A109" s="126"/>
      <c r="B109" s="160" t="s">
        <v>248</v>
      </c>
      <c r="C109" s="163"/>
      <c r="D109" s="162" t="s">
        <v>250</v>
      </c>
      <c r="E109" s="38"/>
      <c r="F109" s="3"/>
      <c r="G109" s="147"/>
      <c r="H109" s="148"/>
      <c r="I109" s="148"/>
      <c r="J109" s="149"/>
      <c r="K109" s="147"/>
      <c r="L109" s="148"/>
      <c r="M109" s="148"/>
      <c r="N109" s="149"/>
      <c r="O109" s="147"/>
      <c r="P109" s="148"/>
      <c r="Q109" s="148"/>
      <c r="R109" s="149"/>
      <c r="S109" s="147"/>
      <c r="T109" s="148"/>
      <c r="U109" s="148"/>
      <c r="V109" s="149"/>
      <c r="W109" s="184"/>
    </row>
    <row r="110" spans="1:26" s="108" customFormat="1" ht="17.100000000000001" customHeight="1">
      <c r="A110" s="126"/>
      <c r="B110" s="160" t="s">
        <v>249</v>
      </c>
      <c r="C110" s="163"/>
      <c r="D110" s="162" t="s">
        <v>251</v>
      </c>
      <c r="E110" s="38"/>
      <c r="F110" s="3"/>
      <c r="G110" s="147"/>
      <c r="H110" s="148"/>
      <c r="I110" s="148"/>
      <c r="J110" s="149"/>
      <c r="K110" s="147"/>
      <c r="L110" s="148"/>
      <c r="M110" s="148"/>
      <c r="N110" s="149"/>
      <c r="O110" s="147"/>
      <c r="P110" s="148"/>
      <c r="Q110" s="148"/>
      <c r="R110" s="149"/>
      <c r="S110" s="147"/>
      <c r="T110" s="148"/>
      <c r="U110" s="148"/>
      <c r="V110" s="149"/>
      <c r="W110" s="184"/>
    </row>
    <row r="111" spans="1:26" s="108" customFormat="1" ht="17.100000000000001" customHeight="1">
      <c r="A111" s="126"/>
      <c r="B111" s="160" t="s">
        <v>252</v>
      </c>
      <c r="C111" s="163"/>
      <c r="D111" s="162" t="s">
        <v>253</v>
      </c>
      <c r="E111" s="38"/>
      <c r="F111" s="3"/>
      <c r="G111" s="147"/>
      <c r="H111" s="148"/>
      <c r="I111" s="148"/>
      <c r="J111" s="149"/>
      <c r="K111" s="147"/>
      <c r="L111" s="148"/>
      <c r="M111" s="148"/>
      <c r="N111" s="149"/>
      <c r="O111" s="147"/>
      <c r="P111" s="148"/>
      <c r="Q111" s="148"/>
      <c r="R111" s="149"/>
      <c r="S111" s="147"/>
      <c r="T111" s="148"/>
      <c r="U111" s="148"/>
      <c r="V111" s="149"/>
      <c r="W111" s="184"/>
    </row>
    <row r="112" spans="1:26" s="108" customFormat="1" ht="17.100000000000001" customHeight="1">
      <c r="A112" s="126"/>
      <c r="B112" s="160" t="s">
        <v>106</v>
      </c>
      <c r="C112" s="163"/>
      <c r="D112" s="162" t="s">
        <v>133</v>
      </c>
      <c r="E112" s="38"/>
      <c r="F112" s="3"/>
      <c r="G112" s="147"/>
      <c r="H112" s="148"/>
      <c r="I112" s="148"/>
      <c r="J112" s="149"/>
      <c r="K112" s="147"/>
      <c r="L112" s="148"/>
      <c r="M112" s="148"/>
      <c r="N112" s="149"/>
      <c r="O112" s="147"/>
      <c r="P112" s="148"/>
      <c r="Q112" s="148"/>
      <c r="R112" s="149"/>
      <c r="S112" s="147"/>
      <c r="T112" s="148"/>
      <c r="U112" s="148"/>
      <c r="V112" s="149"/>
      <c r="W112" s="184"/>
    </row>
    <row r="113" spans="1:23" s="108" customFormat="1" ht="17.100000000000001" customHeight="1">
      <c r="A113" s="126"/>
      <c r="B113" s="110" t="s">
        <v>107</v>
      </c>
      <c r="C113" s="128"/>
      <c r="D113" s="112" t="s">
        <v>134</v>
      </c>
      <c r="E113" s="38"/>
      <c r="F113" s="3"/>
      <c r="G113" s="147"/>
      <c r="H113" s="148"/>
      <c r="I113" s="148"/>
      <c r="J113" s="149"/>
      <c r="K113" s="147"/>
      <c r="L113" s="148"/>
      <c r="M113" s="148"/>
      <c r="N113" s="149"/>
      <c r="O113" s="147"/>
      <c r="P113" s="148"/>
      <c r="Q113" s="148"/>
      <c r="R113" s="149"/>
      <c r="S113" s="147"/>
      <c r="T113" s="148"/>
      <c r="U113" s="148"/>
      <c r="V113" s="149"/>
      <c r="W113" s="184"/>
    </row>
    <row r="114" spans="1:23" s="108" customFormat="1" ht="17.100000000000001" customHeight="1">
      <c r="A114" s="126"/>
      <c r="B114" s="110" t="s">
        <v>108</v>
      </c>
      <c r="C114" s="128"/>
      <c r="D114" s="112" t="s">
        <v>135</v>
      </c>
      <c r="E114" s="38"/>
      <c r="F114" s="3"/>
      <c r="G114" s="147"/>
      <c r="H114" s="148"/>
      <c r="I114" s="148"/>
      <c r="J114" s="149"/>
      <c r="K114" s="147"/>
      <c r="L114" s="148"/>
      <c r="M114" s="148"/>
      <c r="N114" s="149"/>
      <c r="O114" s="147"/>
      <c r="P114" s="148"/>
      <c r="Q114" s="148"/>
      <c r="R114" s="149"/>
      <c r="S114" s="147"/>
      <c r="T114" s="148"/>
      <c r="U114" s="148"/>
      <c r="V114" s="149"/>
      <c r="W114" s="184"/>
    </row>
    <row r="115" spans="1:23" s="108" customFormat="1" ht="17.100000000000001" customHeight="1">
      <c r="A115" s="126"/>
      <c r="B115" s="110" t="s">
        <v>109</v>
      </c>
      <c r="C115" s="128"/>
      <c r="D115" s="112" t="s">
        <v>209</v>
      </c>
      <c r="E115" s="38"/>
      <c r="F115" s="3"/>
      <c r="G115" s="147"/>
      <c r="H115" s="148"/>
      <c r="I115" s="148"/>
      <c r="J115" s="149"/>
      <c r="K115" s="147"/>
      <c r="L115" s="148"/>
      <c r="M115" s="148"/>
      <c r="N115" s="149"/>
      <c r="O115" s="147"/>
      <c r="P115" s="148"/>
      <c r="Q115" s="148"/>
      <c r="R115" s="149"/>
      <c r="S115" s="147"/>
      <c r="T115" s="148"/>
      <c r="U115" s="148"/>
      <c r="V115" s="149"/>
      <c r="W115" s="184"/>
    </row>
    <row r="116" spans="1:23" s="108" customFormat="1" ht="17.100000000000001" customHeight="1">
      <c r="A116" s="126"/>
      <c r="B116" s="110" t="s">
        <v>110</v>
      </c>
      <c r="C116" s="128"/>
      <c r="D116" s="112" t="s">
        <v>210</v>
      </c>
      <c r="E116" s="38"/>
      <c r="F116" s="3"/>
      <c r="G116" s="147"/>
      <c r="H116" s="148"/>
      <c r="I116" s="148"/>
      <c r="J116" s="149"/>
      <c r="K116" s="147"/>
      <c r="L116" s="148"/>
      <c r="M116" s="148"/>
      <c r="N116" s="149"/>
      <c r="O116" s="147"/>
      <c r="P116" s="148"/>
      <c r="Q116" s="148"/>
      <c r="R116" s="149"/>
      <c r="S116" s="147"/>
      <c r="T116" s="148"/>
      <c r="U116" s="148"/>
      <c r="V116" s="149"/>
      <c r="W116" s="184"/>
    </row>
    <row r="117" spans="1:23" s="108" customFormat="1" ht="17.100000000000001" customHeight="1">
      <c r="A117" s="126"/>
      <c r="B117" s="110" t="s">
        <v>111</v>
      </c>
      <c r="C117" s="128"/>
      <c r="D117" s="112" t="s">
        <v>211</v>
      </c>
      <c r="E117" s="38"/>
      <c r="F117" s="3"/>
      <c r="G117" s="147"/>
      <c r="H117" s="148"/>
      <c r="I117" s="148"/>
      <c r="J117" s="149"/>
      <c r="K117" s="147"/>
      <c r="L117" s="148"/>
      <c r="M117" s="148"/>
      <c r="N117" s="149"/>
      <c r="O117" s="147"/>
      <c r="P117" s="148"/>
      <c r="Q117" s="148"/>
      <c r="R117" s="149"/>
      <c r="S117" s="147"/>
      <c r="T117" s="148"/>
      <c r="U117" s="148"/>
      <c r="V117" s="149"/>
      <c r="W117" s="184"/>
    </row>
    <row r="118" spans="1:23" s="108" customFormat="1" ht="17.100000000000001" customHeight="1">
      <c r="A118" s="126"/>
      <c r="B118" s="110" t="s">
        <v>112</v>
      </c>
      <c r="C118" s="111" t="s">
        <v>170</v>
      </c>
      <c r="D118" s="112" t="s">
        <v>212</v>
      </c>
      <c r="E118" s="38"/>
      <c r="F118" s="3"/>
      <c r="G118" s="246" t="s">
        <v>170</v>
      </c>
      <c r="H118" s="246"/>
      <c r="I118" s="246"/>
      <c r="J118" s="246"/>
      <c r="K118" s="231"/>
      <c r="L118" s="232"/>
      <c r="M118" s="232"/>
      <c r="N118" s="233"/>
      <c r="O118" s="246" t="s">
        <v>170</v>
      </c>
      <c r="P118" s="246"/>
      <c r="Q118" s="246"/>
      <c r="R118" s="246"/>
      <c r="S118" s="234"/>
      <c r="T118" s="235"/>
      <c r="U118" s="235"/>
      <c r="V118" s="236"/>
      <c r="W118" s="184"/>
    </row>
    <row r="119" spans="1:23" s="108" customFormat="1" ht="17.100000000000001" customHeight="1">
      <c r="A119" s="126"/>
      <c r="B119" s="110" t="s">
        <v>113</v>
      </c>
      <c r="C119" s="128"/>
      <c r="D119" s="112" t="s">
        <v>213</v>
      </c>
      <c r="E119" s="38"/>
      <c r="F119" s="3"/>
      <c r="G119" s="147"/>
      <c r="H119" s="148"/>
      <c r="I119" s="148"/>
      <c r="J119" s="149"/>
      <c r="K119" s="147"/>
      <c r="L119" s="148"/>
      <c r="M119" s="148"/>
      <c r="N119" s="149"/>
      <c r="O119" s="147"/>
      <c r="P119" s="148"/>
      <c r="Q119" s="148"/>
      <c r="R119" s="149"/>
      <c r="S119" s="147"/>
      <c r="T119" s="148"/>
      <c r="U119" s="148"/>
      <c r="V119" s="149"/>
      <c r="W119" s="184"/>
    </row>
    <row r="120" spans="1:23" s="108" customFormat="1" ht="17.100000000000001" customHeight="1">
      <c r="A120" s="126"/>
      <c r="B120" s="110" t="s">
        <v>114</v>
      </c>
      <c r="C120" s="128"/>
      <c r="D120" s="112" t="s">
        <v>214</v>
      </c>
      <c r="E120" s="38"/>
      <c r="F120" s="3"/>
      <c r="G120" s="147"/>
      <c r="H120" s="148"/>
      <c r="I120" s="148"/>
      <c r="J120" s="149"/>
      <c r="K120" s="147"/>
      <c r="L120" s="148"/>
      <c r="M120" s="148"/>
      <c r="N120" s="149"/>
      <c r="O120" s="147"/>
      <c r="P120" s="148"/>
      <c r="Q120" s="148"/>
      <c r="R120" s="149"/>
      <c r="S120" s="147"/>
      <c r="T120" s="148"/>
      <c r="U120" s="148"/>
      <c r="V120" s="149"/>
      <c r="W120" s="184"/>
    </row>
    <row r="121" spans="1:23" s="108" customFormat="1" ht="17.100000000000001" customHeight="1">
      <c r="A121" s="126"/>
      <c r="B121" s="110" t="s">
        <v>115</v>
      </c>
      <c r="C121" s="128"/>
      <c r="D121" s="112" t="s">
        <v>215</v>
      </c>
      <c r="E121" s="38"/>
      <c r="F121" s="3"/>
      <c r="G121" s="147"/>
      <c r="H121" s="148"/>
      <c r="I121" s="148"/>
      <c r="J121" s="149"/>
      <c r="K121" s="147"/>
      <c r="L121" s="148"/>
      <c r="M121" s="148"/>
      <c r="N121" s="149"/>
      <c r="O121" s="147"/>
      <c r="P121" s="148"/>
      <c r="Q121" s="148"/>
      <c r="R121" s="149"/>
      <c r="S121" s="147"/>
      <c r="T121" s="148"/>
      <c r="U121" s="148"/>
      <c r="V121" s="149"/>
      <c r="W121" s="184"/>
    </row>
    <row r="122" spans="1:23" s="108" customFormat="1" ht="17.100000000000001" customHeight="1">
      <c r="A122" s="126"/>
      <c r="B122" s="110" t="s">
        <v>116</v>
      </c>
      <c r="C122" s="128"/>
      <c r="D122" s="112" t="s">
        <v>216</v>
      </c>
      <c r="E122" s="38"/>
      <c r="F122" s="3"/>
      <c r="G122" s="147"/>
      <c r="H122" s="148"/>
      <c r="I122" s="148"/>
      <c r="J122" s="149"/>
      <c r="K122" s="147"/>
      <c r="L122" s="148"/>
      <c r="M122" s="148"/>
      <c r="N122" s="149"/>
      <c r="O122" s="147"/>
      <c r="P122" s="148"/>
      <c r="Q122" s="148"/>
      <c r="R122" s="149"/>
      <c r="S122" s="147"/>
      <c r="T122" s="148"/>
      <c r="U122" s="148"/>
      <c r="V122" s="149"/>
      <c r="W122" s="184"/>
    </row>
    <row r="123" spans="1:23" s="108" customFormat="1" ht="17.100000000000001" customHeight="1">
      <c r="A123" s="126"/>
      <c r="B123" s="110" t="s">
        <v>117</v>
      </c>
      <c r="C123" s="128"/>
      <c r="D123" s="112" t="s">
        <v>136</v>
      </c>
      <c r="E123" s="38"/>
      <c r="F123" s="3"/>
      <c r="G123" s="147"/>
      <c r="H123" s="148"/>
      <c r="I123" s="148"/>
      <c r="J123" s="149"/>
      <c r="K123" s="147"/>
      <c r="L123" s="148"/>
      <c r="M123" s="148"/>
      <c r="N123" s="149"/>
      <c r="O123" s="147"/>
      <c r="P123" s="148"/>
      <c r="Q123" s="148"/>
      <c r="R123" s="149"/>
      <c r="S123" s="147"/>
      <c r="T123" s="148"/>
      <c r="U123" s="148"/>
      <c r="V123" s="149"/>
      <c r="W123" s="184"/>
    </row>
    <row r="124" spans="1:23" s="108" customFormat="1" ht="17.100000000000001" customHeight="1">
      <c r="A124" s="126"/>
      <c r="B124" s="110" t="s">
        <v>118</v>
      </c>
      <c r="C124" s="128"/>
      <c r="D124" s="112" t="s">
        <v>137</v>
      </c>
      <c r="E124" s="38"/>
      <c r="F124" s="3"/>
      <c r="G124" s="147"/>
      <c r="H124" s="148"/>
      <c r="I124" s="148"/>
      <c r="J124" s="149"/>
      <c r="K124" s="147"/>
      <c r="L124" s="148"/>
      <c r="M124" s="148"/>
      <c r="N124" s="149"/>
      <c r="O124" s="147"/>
      <c r="P124" s="148"/>
      <c r="Q124" s="148"/>
      <c r="R124" s="149"/>
      <c r="S124" s="147"/>
      <c r="T124" s="148"/>
      <c r="U124" s="148"/>
      <c r="V124" s="149"/>
      <c r="W124" s="184"/>
    </row>
    <row r="125" spans="1:23" s="108" customFormat="1" ht="17.100000000000001" customHeight="1">
      <c r="A125" s="126"/>
      <c r="B125" s="110" t="s">
        <v>118</v>
      </c>
      <c r="C125" s="111" t="s">
        <v>170</v>
      </c>
      <c r="D125" s="112" t="s">
        <v>137</v>
      </c>
      <c r="E125" s="38"/>
      <c r="F125" s="3"/>
      <c r="G125" s="246" t="s">
        <v>170</v>
      </c>
      <c r="H125" s="246"/>
      <c r="I125" s="246"/>
      <c r="J125" s="246"/>
      <c r="K125" s="231"/>
      <c r="L125" s="232"/>
      <c r="M125" s="232"/>
      <c r="N125" s="233"/>
      <c r="O125" s="246" t="s">
        <v>170</v>
      </c>
      <c r="P125" s="246"/>
      <c r="Q125" s="246"/>
      <c r="R125" s="246"/>
      <c r="S125" s="234"/>
      <c r="T125" s="235"/>
      <c r="U125" s="235"/>
      <c r="V125" s="236"/>
      <c r="W125" s="184"/>
    </row>
    <row r="126" spans="1:23" s="108" customFormat="1" ht="17.100000000000001" customHeight="1">
      <c r="A126" s="126"/>
      <c r="B126" s="110" t="s">
        <v>119</v>
      </c>
      <c r="C126" s="128"/>
      <c r="D126" s="112" t="s">
        <v>138</v>
      </c>
      <c r="E126" s="38"/>
      <c r="F126" s="3"/>
      <c r="G126" s="147"/>
      <c r="H126" s="148"/>
      <c r="I126" s="148"/>
      <c r="J126" s="149"/>
      <c r="K126" s="147"/>
      <c r="L126" s="148"/>
      <c r="M126" s="148"/>
      <c r="N126" s="149"/>
      <c r="O126" s="147"/>
      <c r="P126" s="148"/>
      <c r="Q126" s="148"/>
      <c r="R126" s="149"/>
      <c r="S126" s="147"/>
      <c r="T126" s="148"/>
      <c r="U126" s="148"/>
      <c r="V126" s="149"/>
      <c r="W126" s="184"/>
    </row>
    <row r="127" spans="1:23" s="108" customFormat="1" ht="17.100000000000001" customHeight="1">
      <c r="A127" s="126"/>
      <c r="B127" s="110" t="s">
        <v>120</v>
      </c>
      <c r="C127" s="128"/>
      <c r="D127" s="112" t="s">
        <v>139</v>
      </c>
      <c r="E127" s="38"/>
      <c r="F127" s="3"/>
      <c r="G127" s="147"/>
      <c r="H127" s="148"/>
      <c r="I127" s="148"/>
      <c r="J127" s="149"/>
      <c r="K127" s="147"/>
      <c r="L127" s="148"/>
      <c r="M127" s="148"/>
      <c r="N127" s="149"/>
      <c r="O127" s="147"/>
      <c r="P127" s="148"/>
      <c r="Q127" s="148"/>
      <c r="R127" s="149"/>
      <c r="S127" s="147"/>
      <c r="T127" s="148"/>
      <c r="U127" s="148"/>
      <c r="V127" s="149"/>
      <c r="W127" s="184"/>
    </row>
    <row r="128" spans="1:23" s="108" customFormat="1" ht="17.100000000000001" customHeight="1">
      <c r="A128" s="126"/>
      <c r="B128" s="110" t="s">
        <v>121</v>
      </c>
      <c r="C128" s="128"/>
      <c r="D128" s="112" t="s">
        <v>140</v>
      </c>
      <c r="E128" s="38"/>
      <c r="F128" s="3"/>
      <c r="G128" s="147"/>
      <c r="H128" s="148"/>
      <c r="I128" s="148"/>
      <c r="J128" s="149"/>
      <c r="K128" s="147"/>
      <c r="L128" s="148"/>
      <c r="M128" s="148"/>
      <c r="N128" s="149"/>
      <c r="O128" s="147"/>
      <c r="P128" s="148"/>
      <c r="Q128" s="148"/>
      <c r="R128" s="149"/>
      <c r="S128" s="147"/>
      <c r="T128" s="148"/>
      <c r="U128" s="148"/>
      <c r="V128" s="149"/>
      <c r="W128" s="184"/>
    </row>
    <row r="129" spans="1:23" s="108" customFormat="1" ht="17.100000000000001" customHeight="1">
      <c r="A129" s="126"/>
      <c r="B129" s="110" t="s">
        <v>121</v>
      </c>
      <c r="C129" s="111" t="s">
        <v>170</v>
      </c>
      <c r="D129" s="112" t="s">
        <v>140</v>
      </c>
      <c r="E129" s="38"/>
      <c r="F129" s="3"/>
      <c r="G129" s="246" t="s">
        <v>170</v>
      </c>
      <c r="H129" s="246"/>
      <c r="I129" s="246"/>
      <c r="J129" s="246"/>
      <c r="K129" s="231"/>
      <c r="L129" s="232"/>
      <c r="M129" s="232"/>
      <c r="N129" s="233"/>
      <c r="O129" s="246" t="s">
        <v>170</v>
      </c>
      <c r="P129" s="246"/>
      <c r="Q129" s="246"/>
      <c r="R129" s="246"/>
      <c r="S129" s="234"/>
      <c r="T129" s="235"/>
      <c r="U129" s="235"/>
      <c r="V129" s="236"/>
      <c r="W129" s="184"/>
    </row>
    <row r="130" spans="1:23" s="108" customFormat="1" ht="17.100000000000001" customHeight="1">
      <c r="A130" s="126"/>
      <c r="B130" s="110" t="s">
        <v>122</v>
      </c>
      <c r="C130" s="128"/>
      <c r="D130" s="112" t="s">
        <v>141</v>
      </c>
      <c r="E130" s="38"/>
      <c r="F130" s="3"/>
      <c r="G130" s="147"/>
      <c r="H130" s="148"/>
      <c r="I130" s="148"/>
      <c r="J130" s="149"/>
      <c r="K130" s="147"/>
      <c r="L130" s="148"/>
      <c r="M130" s="148"/>
      <c r="N130" s="149"/>
      <c r="O130" s="147"/>
      <c r="P130" s="148"/>
      <c r="Q130" s="148"/>
      <c r="R130" s="149"/>
      <c r="S130" s="147"/>
      <c r="T130" s="148"/>
      <c r="U130" s="148"/>
      <c r="V130" s="149"/>
      <c r="W130" s="184"/>
    </row>
    <row r="131" spans="1:23" s="108" customFormat="1" ht="17.100000000000001" customHeight="1">
      <c r="A131" s="126"/>
      <c r="B131" s="110" t="s">
        <v>123</v>
      </c>
      <c r="C131" s="128"/>
      <c r="D131" s="112" t="s">
        <v>217</v>
      </c>
      <c r="E131" s="38"/>
      <c r="F131" s="3"/>
      <c r="G131" s="147"/>
      <c r="H131" s="148"/>
      <c r="I131" s="148"/>
      <c r="J131" s="149"/>
      <c r="K131" s="147"/>
      <c r="L131" s="148"/>
      <c r="M131" s="148"/>
      <c r="N131" s="149"/>
      <c r="O131" s="147"/>
      <c r="P131" s="148"/>
      <c r="Q131" s="148"/>
      <c r="R131" s="149"/>
      <c r="S131" s="147"/>
      <c r="T131" s="148"/>
      <c r="U131" s="148"/>
      <c r="V131" s="149"/>
      <c r="W131" s="184"/>
    </row>
    <row r="132" spans="1:23" s="108" customFormat="1" ht="17.100000000000001" customHeight="1">
      <c r="A132" s="126"/>
      <c r="B132" s="110" t="s">
        <v>124</v>
      </c>
      <c r="C132" s="128"/>
      <c r="D132" s="112" t="s">
        <v>228</v>
      </c>
      <c r="E132" s="38"/>
      <c r="F132" s="3"/>
      <c r="G132" s="147"/>
      <c r="H132" s="148"/>
      <c r="I132" s="148"/>
      <c r="J132" s="149"/>
      <c r="K132" s="147"/>
      <c r="L132" s="148"/>
      <c r="M132" s="148"/>
      <c r="N132" s="149"/>
      <c r="O132" s="147"/>
      <c r="P132" s="148"/>
      <c r="Q132" s="148"/>
      <c r="R132" s="149"/>
      <c r="S132" s="147"/>
      <c r="T132" s="148"/>
      <c r="U132" s="148"/>
      <c r="V132" s="149"/>
      <c r="W132" s="184"/>
    </row>
    <row r="133" spans="1:23" s="108" customFormat="1" ht="17.100000000000001" customHeight="1">
      <c r="A133" s="126"/>
      <c r="B133" s="110" t="s">
        <v>125</v>
      </c>
      <c r="C133" s="128"/>
      <c r="D133" s="112" t="s">
        <v>218</v>
      </c>
      <c r="E133" s="38"/>
      <c r="F133" s="3"/>
      <c r="G133" s="147"/>
      <c r="H133" s="148"/>
      <c r="I133" s="148"/>
      <c r="J133" s="149"/>
      <c r="K133" s="147"/>
      <c r="L133" s="148"/>
      <c r="M133" s="148"/>
      <c r="N133" s="149"/>
      <c r="O133" s="147"/>
      <c r="P133" s="148"/>
      <c r="Q133" s="148"/>
      <c r="R133" s="149"/>
      <c r="S133" s="147"/>
      <c r="T133" s="148"/>
      <c r="U133" s="148"/>
      <c r="V133" s="149"/>
      <c r="W133" s="184"/>
    </row>
    <row r="134" spans="1:23" s="108" customFormat="1" ht="17.100000000000001" customHeight="1">
      <c r="A134" s="126"/>
      <c r="B134" s="115" t="s">
        <v>126</v>
      </c>
      <c r="C134" s="130"/>
      <c r="D134" s="117" t="s">
        <v>219</v>
      </c>
      <c r="E134" s="39"/>
      <c r="F134" s="4"/>
      <c r="G134" s="150"/>
      <c r="H134" s="151"/>
      <c r="I134" s="151"/>
      <c r="J134" s="152"/>
      <c r="K134" s="150"/>
      <c r="L134" s="151"/>
      <c r="M134" s="151"/>
      <c r="N134" s="152"/>
      <c r="O134" s="150"/>
      <c r="P134" s="151"/>
      <c r="Q134" s="151"/>
      <c r="R134" s="152"/>
      <c r="S134" s="150"/>
      <c r="T134" s="151"/>
      <c r="U134" s="151"/>
      <c r="V134" s="152"/>
      <c r="W134" s="185"/>
    </row>
    <row r="135" spans="1:23" s="108" customFormat="1" ht="27.75" customHeight="1">
      <c r="A135" s="126"/>
      <c r="B135" s="131"/>
      <c r="C135" s="131"/>
      <c r="D135" s="132"/>
      <c r="E135" s="131"/>
      <c r="F135" s="133"/>
      <c r="G135" s="243" t="s">
        <v>223</v>
      </c>
      <c r="H135" s="244"/>
      <c r="I135" s="245"/>
      <c r="J135" s="120" t="e">
        <f>SUM(G101:G117,G119:G124,G126:G128,G130:G134)*'detail(NB1.1)'!J47+SUM(H101:H117,H119:H124,H126:H128,H130:H134)*'detail(NB1.1)'!J48+SUM(I101:I117,I119:I124,I126:I128,I130:I134)*'detail(NB1.1)'!J49+SUM(J101:J117,J119:J124,J126:J128,J130:J134)*'detail(NB1.1)'!J50</f>
        <v>#VALUE!</v>
      </c>
      <c r="K135" s="243" t="s">
        <v>241</v>
      </c>
      <c r="L135" s="244"/>
      <c r="M135" s="245"/>
      <c r="N135" s="120" t="e">
        <f>SUM(K101:K117,K119:K124,K126:K128,K130:K134)*'detail(NB1.1)'!J47+SUM(L101:L117,L119:L124,L126:L128,L130:L134)*'detail(NB1.1)'!J48+SUM(M101:M117,M119:M124,M126:M128,M130:M134)*'detail(NB1.1)'!J49+SUM(N101:N117,N119:N124,N126:N128,N130:N134)*'detail(NB1.1)'!J50</f>
        <v>#VALUE!</v>
      </c>
      <c r="O135" s="243" t="s">
        <v>223</v>
      </c>
      <c r="P135" s="244"/>
      <c r="Q135" s="245"/>
      <c r="R135" s="120" t="e">
        <f>SUM(O101:O117,O119:O124,O126:O128,O130:O134)*'detail(NB1.1)'!J47+SUM(P101:P117,P119:P124,P126:P128,P130:P134)*'detail(NB1.1)'!J48+SUM(Q101:Q117,Q119:Q124,Q126:Q128,Q130:Q134)*'detail(NB1.1)'!J49+SUM(R101:R117,R119:R124,R126:R128,R130:R134)*'detail(NB1.1)'!J50</f>
        <v>#VALUE!</v>
      </c>
      <c r="S135" s="251" t="s">
        <v>241</v>
      </c>
      <c r="T135" s="251"/>
      <c r="U135" s="251"/>
      <c r="V135" s="120" t="e">
        <f>SUM(S101:S117,S119:S124,S126:S128,S130:S134)*'detail(NB1.1)'!J47+SUM(T101:T117,T119:T124,T126:T128,T130:T134)*'detail(NB1.1)'!J48+SUM(U101:U117,U119:U124,U126:U128,U130:U134)*'detail(NB1.1)'!J49+SUM(V101:V117,V119:V124,V126:V128,V130:V134)*'detail(NB1.1)'!J50</f>
        <v>#VALUE!</v>
      </c>
      <c r="W135" s="186"/>
    </row>
    <row r="136" spans="1:23" ht="17.100000000000001" customHeight="1">
      <c r="B136" s="1"/>
      <c r="C136" s="1"/>
      <c r="D136" s="89"/>
      <c r="E136" s="1"/>
      <c r="F136" s="1"/>
      <c r="G136" s="122"/>
      <c r="H136" s="122"/>
      <c r="I136" s="88"/>
      <c r="J136" s="123"/>
      <c r="K136" s="122"/>
      <c r="L136" s="136"/>
      <c r="M136" s="88"/>
      <c r="N136" s="123"/>
      <c r="O136" s="1"/>
      <c r="P136" s="1"/>
      <c r="Q136" s="1"/>
      <c r="R136" s="1"/>
      <c r="S136" s="1"/>
      <c r="T136" s="1"/>
      <c r="U136" s="1"/>
      <c r="V136" s="1"/>
    </row>
    <row r="137" spans="1:23" ht="17.100000000000001" customHeight="1">
      <c r="B137" s="1"/>
      <c r="C137" s="1"/>
      <c r="D137" s="125"/>
      <c r="E137" s="1"/>
      <c r="F137" s="1"/>
      <c r="G137" s="125"/>
      <c r="H137" s="125"/>
      <c r="I137" s="125"/>
      <c r="J137" s="89"/>
      <c r="K137" s="125"/>
      <c r="L137" s="125"/>
      <c r="M137" s="125"/>
      <c r="N137" s="89"/>
      <c r="O137" s="1"/>
      <c r="P137" s="1"/>
      <c r="Q137" s="1"/>
      <c r="R137" s="1"/>
      <c r="S137" s="1"/>
      <c r="T137" s="1"/>
      <c r="U137" s="1"/>
      <c r="V137" s="1"/>
    </row>
    <row r="138" spans="1:23" ht="42" customHeight="1">
      <c r="B138" s="273" t="s">
        <v>220</v>
      </c>
      <c r="C138" s="274"/>
      <c r="D138" s="275"/>
      <c r="E138" s="104" t="s">
        <v>222</v>
      </c>
      <c r="F138" s="104" t="s">
        <v>244</v>
      </c>
      <c r="G138" s="261" t="s">
        <v>164</v>
      </c>
      <c r="H138" s="262"/>
      <c r="I138" s="262"/>
      <c r="J138" s="262"/>
      <c r="K138" s="261" t="s">
        <v>240</v>
      </c>
      <c r="L138" s="262"/>
      <c r="M138" s="262"/>
      <c r="N138" s="263"/>
      <c r="O138" s="247" t="s">
        <v>242</v>
      </c>
      <c r="P138" s="248"/>
      <c r="Q138" s="248"/>
      <c r="R138" s="249"/>
      <c r="S138" s="247" t="s">
        <v>243</v>
      </c>
      <c r="T138" s="248"/>
      <c r="U138" s="248"/>
      <c r="V138" s="249"/>
      <c r="W138" s="182" t="s">
        <v>322</v>
      </c>
    </row>
    <row r="139" spans="1:23" s="108" customFormat="1" ht="17.100000000000001" customHeight="1">
      <c r="A139" s="126"/>
      <c r="B139" s="106" t="s">
        <v>66</v>
      </c>
      <c r="C139" s="140"/>
      <c r="D139" s="107" t="s">
        <v>69</v>
      </c>
      <c r="E139" s="37"/>
      <c r="F139" s="36"/>
      <c r="G139" s="246" t="s">
        <v>170</v>
      </c>
      <c r="H139" s="246"/>
      <c r="I139" s="246"/>
      <c r="J139" s="246"/>
      <c r="K139" s="255"/>
      <c r="L139" s="256"/>
      <c r="M139" s="256"/>
      <c r="N139" s="257"/>
      <c r="O139" s="246" t="s">
        <v>170</v>
      </c>
      <c r="P139" s="246"/>
      <c r="Q139" s="246"/>
      <c r="R139" s="246"/>
      <c r="S139" s="240"/>
      <c r="T139" s="241"/>
      <c r="U139" s="241"/>
      <c r="V139" s="242"/>
      <c r="W139" s="183"/>
    </row>
    <row r="140" spans="1:23" s="108" customFormat="1" ht="17.100000000000001" customHeight="1">
      <c r="A140" s="126"/>
      <c r="B140" s="110" t="s">
        <v>67</v>
      </c>
      <c r="C140" s="111"/>
      <c r="D140" s="112" t="s">
        <v>221</v>
      </c>
      <c r="E140" s="38"/>
      <c r="F140" s="3"/>
      <c r="G140" s="246" t="s">
        <v>170</v>
      </c>
      <c r="H140" s="246"/>
      <c r="I140" s="246"/>
      <c r="J140" s="246"/>
      <c r="K140" s="258"/>
      <c r="L140" s="259"/>
      <c r="M140" s="259"/>
      <c r="N140" s="260"/>
      <c r="O140" s="246" t="s">
        <v>170</v>
      </c>
      <c r="P140" s="246"/>
      <c r="Q140" s="246"/>
      <c r="R140" s="246"/>
      <c r="S140" s="234"/>
      <c r="T140" s="235"/>
      <c r="U140" s="235"/>
      <c r="V140" s="236"/>
      <c r="W140" s="184"/>
    </row>
    <row r="141" spans="1:23" s="108" customFormat="1" ht="16.5" customHeight="1">
      <c r="A141" s="126"/>
      <c r="B141" s="115" t="s">
        <v>68</v>
      </c>
      <c r="C141" s="116"/>
      <c r="D141" s="117" t="s">
        <v>70</v>
      </c>
      <c r="E141" s="39"/>
      <c r="F141" s="4"/>
      <c r="G141" s="246" t="s">
        <v>170</v>
      </c>
      <c r="H141" s="246"/>
      <c r="I141" s="246"/>
      <c r="J141" s="246"/>
      <c r="K141" s="289"/>
      <c r="L141" s="290"/>
      <c r="M141" s="290"/>
      <c r="N141" s="291"/>
      <c r="O141" s="246" t="s">
        <v>170</v>
      </c>
      <c r="P141" s="246"/>
      <c r="Q141" s="246"/>
      <c r="R141" s="246"/>
      <c r="S141" s="237"/>
      <c r="T141" s="238"/>
      <c r="U141" s="238"/>
      <c r="V141" s="239"/>
      <c r="W141" s="185"/>
    </row>
    <row r="142" spans="1:23" s="108" customFormat="1" ht="27.75" customHeight="1">
      <c r="A142" s="126"/>
      <c r="B142" s="131"/>
      <c r="C142" s="131"/>
      <c r="D142" s="131"/>
      <c r="E142" s="131"/>
      <c r="F142" s="131"/>
      <c r="G142" s="141"/>
      <c r="H142" s="141"/>
      <c r="I142" s="141"/>
      <c r="J142" s="142"/>
      <c r="K142" s="243" t="s">
        <v>241</v>
      </c>
      <c r="L142" s="244"/>
      <c r="M142" s="245"/>
      <c r="N142" s="120">
        <f>IF(SUM(K139:N141)+COUNTIF(K4:K134,"1B")&gt;=6,6,SUM(K139:N141)+COUNTIF(K4:K134,"1B"))</f>
        <v>0</v>
      </c>
      <c r="O142" s="131"/>
      <c r="P142" s="131"/>
      <c r="Q142" s="131"/>
      <c r="R142" s="131"/>
      <c r="S142" s="251" t="s">
        <v>241</v>
      </c>
      <c r="T142" s="251"/>
      <c r="U142" s="251"/>
      <c r="V142" s="120">
        <f>IF(SUM(S139:V141)+COUNTIF(S4:S134,"1B")&gt;=6,6,SUM(S139:V141)+COUNTIF(S4:S134,"1B"))</f>
        <v>0</v>
      </c>
      <c r="W142" s="186"/>
    </row>
    <row r="153" ht="1.5" hidden="1" customHeight="1"/>
    <row r="154" ht="20.100000000000001" customHeight="1"/>
  </sheetData>
  <sheetProtection algorithmName="SHA-512" hashValue="cQOHFlNgMZ7ZPm0gdXrNhY4tVixZDgFyFqnRko23WqJr3Gu3c5VWqKYUzhSjyJcmWDNU8/hNbszI7L4lh3uSYQ==" saltValue="FGO2p5rYIuW/1dJmCmFoVg==" spinCount="100000" sheet="1" objects="1" scenarios="1" selectLockedCells="1"/>
  <mergeCells count="316">
    <mergeCell ref="E58:E61"/>
    <mergeCell ref="E62:E63"/>
    <mergeCell ref="F58:F61"/>
    <mergeCell ref="F62:F63"/>
    <mergeCell ref="O139:R139"/>
    <mergeCell ref="S139:V139"/>
    <mergeCell ref="K142:M142"/>
    <mergeCell ref="S142:U142"/>
    <mergeCell ref="G129:J129"/>
    <mergeCell ref="K129:N129"/>
    <mergeCell ref="O129:R129"/>
    <mergeCell ref="S129:V129"/>
    <mergeCell ref="G135:I135"/>
    <mergeCell ref="K135:M135"/>
    <mergeCell ref="O135:Q135"/>
    <mergeCell ref="S135:U135"/>
    <mergeCell ref="G141:J141"/>
    <mergeCell ref="K141:N141"/>
    <mergeCell ref="O140:R140"/>
    <mergeCell ref="O141:R141"/>
    <mergeCell ref="S140:V140"/>
    <mergeCell ref="S141:V141"/>
    <mergeCell ref="G82:I82"/>
    <mergeCell ref="K82:M82"/>
    <mergeCell ref="B138:D138"/>
    <mergeCell ref="G138:J138"/>
    <mergeCell ref="K138:N138"/>
    <mergeCell ref="O138:R138"/>
    <mergeCell ref="S138:V138"/>
    <mergeCell ref="B99:D99"/>
    <mergeCell ref="G99:J99"/>
    <mergeCell ref="K99:N99"/>
    <mergeCell ref="O99:R99"/>
    <mergeCell ref="S99:V99"/>
    <mergeCell ref="G118:J118"/>
    <mergeCell ref="K118:N118"/>
    <mergeCell ref="O118:R118"/>
    <mergeCell ref="S118:V118"/>
    <mergeCell ref="G100:J100"/>
    <mergeCell ref="K100:N100"/>
    <mergeCell ref="G125:J125"/>
    <mergeCell ref="K125:N125"/>
    <mergeCell ref="O100:R100"/>
    <mergeCell ref="S100:V100"/>
    <mergeCell ref="O125:R125"/>
    <mergeCell ref="S125:V125"/>
    <mergeCell ref="B85:D85"/>
    <mergeCell ref="G85:J85"/>
    <mergeCell ref="K85:N85"/>
    <mergeCell ref="O85:R85"/>
    <mergeCell ref="S85:V85"/>
    <mergeCell ref="G96:I96"/>
    <mergeCell ref="K96:M96"/>
    <mergeCell ref="O96:Q96"/>
    <mergeCell ref="S96:U96"/>
    <mergeCell ref="O93:R93"/>
    <mergeCell ref="O94:R94"/>
    <mergeCell ref="S93:V93"/>
    <mergeCell ref="O95:R95"/>
    <mergeCell ref="S95:V95"/>
    <mergeCell ref="S94:V94"/>
    <mergeCell ref="G86:J86"/>
    <mergeCell ref="K86:N86"/>
    <mergeCell ref="G87:J87"/>
    <mergeCell ref="K87:N87"/>
    <mergeCell ref="S88:V88"/>
    <mergeCell ref="S89:V89"/>
    <mergeCell ref="G3:J3"/>
    <mergeCell ref="K3:N3"/>
    <mergeCell ref="G4:J4"/>
    <mergeCell ref="K4:N4"/>
    <mergeCell ref="G5:J5"/>
    <mergeCell ref="K5:N5"/>
    <mergeCell ref="G9:J9"/>
    <mergeCell ref="K9:N9"/>
    <mergeCell ref="G10:J10"/>
    <mergeCell ref="K10:N10"/>
    <mergeCell ref="G11:J11"/>
    <mergeCell ref="K11:N11"/>
    <mergeCell ref="G6:J6"/>
    <mergeCell ref="K6:N6"/>
    <mergeCell ref="G7:J7"/>
    <mergeCell ref="K7:N7"/>
    <mergeCell ref="G8:J8"/>
    <mergeCell ref="K8:N8"/>
    <mergeCell ref="G12:J12"/>
    <mergeCell ref="K12:N12"/>
    <mergeCell ref="G13:J13"/>
    <mergeCell ref="K13:N13"/>
    <mergeCell ref="G14:J14"/>
    <mergeCell ref="K14:N14"/>
    <mergeCell ref="B3:D3"/>
    <mergeCell ref="B31:D31"/>
    <mergeCell ref="B56:D56"/>
    <mergeCell ref="G18:J18"/>
    <mergeCell ref="K18:N18"/>
    <mergeCell ref="G20:J20"/>
    <mergeCell ref="K20:N20"/>
    <mergeCell ref="G21:J21"/>
    <mergeCell ref="K21:N21"/>
    <mergeCell ref="G15:J15"/>
    <mergeCell ref="K15:N15"/>
    <mergeCell ref="G16:J16"/>
    <mergeCell ref="K16:N16"/>
    <mergeCell ref="G17:J17"/>
    <mergeCell ref="K17:N17"/>
    <mergeCell ref="G25:J25"/>
    <mergeCell ref="K25:N25"/>
    <mergeCell ref="G26:J26"/>
    <mergeCell ref="K26:N26"/>
    <mergeCell ref="G27:J27"/>
    <mergeCell ref="K27:N27"/>
    <mergeCell ref="G22:J22"/>
    <mergeCell ref="K22:N22"/>
    <mergeCell ref="G23:J23"/>
    <mergeCell ref="K23:N23"/>
    <mergeCell ref="G24:J24"/>
    <mergeCell ref="K24:N24"/>
    <mergeCell ref="G33:J33"/>
    <mergeCell ref="K33:N33"/>
    <mergeCell ref="G34:J34"/>
    <mergeCell ref="K34:N34"/>
    <mergeCell ref="G35:J35"/>
    <mergeCell ref="K35:N35"/>
    <mergeCell ref="G28:I28"/>
    <mergeCell ref="K28:M28"/>
    <mergeCell ref="G31:J31"/>
    <mergeCell ref="K31:N31"/>
    <mergeCell ref="G32:J32"/>
    <mergeCell ref="K32:N32"/>
    <mergeCell ref="G39:J39"/>
    <mergeCell ref="K39:N39"/>
    <mergeCell ref="G40:J40"/>
    <mergeCell ref="K40:N40"/>
    <mergeCell ref="G41:J41"/>
    <mergeCell ref="K41:N41"/>
    <mergeCell ref="G36:J36"/>
    <mergeCell ref="K36:N36"/>
    <mergeCell ref="G37:J37"/>
    <mergeCell ref="K37:N37"/>
    <mergeCell ref="G38:J38"/>
    <mergeCell ref="K38:N38"/>
    <mergeCell ref="G45:J45"/>
    <mergeCell ref="K45:N45"/>
    <mergeCell ref="G46:J46"/>
    <mergeCell ref="K46:N46"/>
    <mergeCell ref="G47:J47"/>
    <mergeCell ref="K47:N47"/>
    <mergeCell ref="G42:J42"/>
    <mergeCell ref="K42:N42"/>
    <mergeCell ref="G43:J43"/>
    <mergeCell ref="K43:N43"/>
    <mergeCell ref="G44:J44"/>
    <mergeCell ref="K44:N44"/>
    <mergeCell ref="G51:J51"/>
    <mergeCell ref="K51:N51"/>
    <mergeCell ref="G52:J52"/>
    <mergeCell ref="K52:N52"/>
    <mergeCell ref="G53:I53"/>
    <mergeCell ref="K53:M53"/>
    <mergeCell ref="G48:J48"/>
    <mergeCell ref="K48:N48"/>
    <mergeCell ref="G49:J49"/>
    <mergeCell ref="K49:N49"/>
    <mergeCell ref="G50:J50"/>
    <mergeCell ref="K50:N50"/>
    <mergeCell ref="G56:J56"/>
    <mergeCell ref="K56:N56"/>
    <mergeCell ref="G57:J57"/>
    <mergeCell ref="K57:N57"/>
    <mergeCell ref="G65:J65"/>
    <mergeCell ref="K65:N65"/>
    <mergeCell ref="G94:J94"/>
    <mergeCell ref="K94:N94"/>
    <mergeCell ref="G95:J95"/>
    <mergeCell ref="K95:N95"/>
    <mergeCell ref="G91:J91"/>
    <mergeCell ref="K91:N91"/>
    <mergeCell ref="G92:J92"/>
    <mergeCell ref="K92:N92"/>
    <mergeCell ref="G93:J93"/>
    <mergeCell ref="K93:N93"/>
    <mergeCell ref="G88:J88"/>
    <mergeCell ref="K88:N88"/>
    <mergeCell ref="G89:J89"/>
    <mergeCell ref="K89:N89"/>
    <mergeCell ref="G90:J90"/>
    <mergeCell ref="K90:N90"/>
    <mergeCell ref="G76:J76"/>
    <mergeCell ref="K76:N76"/>
    <mergeCell ref="G139:J139"/>
    <mergeCell ref="K139:N139"/>
    <mergeCell ref="G140:J140"/>
    <mergeCell ref="K140:N140"/>
    <mergeCell ref="O3:R3"/>
    <mergeCell ref="S3:V3"/>
    <mergeCell ref="O4:R4"/>
    <mergeCell ref="O5:R5"/>
    <mergeCell ref="O6:R6"/>
    <mergeCell ref="O7:R7"/>
    <mergeCell ref="O8:R8"/>
    <mergeCell ref="O9:R9"/>
    <mergeCell ref="O10:R10"/>
    <mergeCell ref="S4:V4"/>
    <mergeCell ref="S5:V5"/>
    <mergeCell ref="S6:V6"/>
    <mergeCell ref="S7:V7"/>
    <mergeCell ref="S8:V8"/>
    <mergeCell ref="S9:V9"/>
    <mergeCell ref="S10:V10"/>
    <mergeCell ref="S13:V13"/>
    <mergeCell ref="S14:V14"/>
    <mergeCell ref="S15:V15"/>
    <mergeCell ref="S16:V16"/>
    <mergeCell ref="S17:V17"/>
    <mergeCell ref="S18:V18"/>
    <mergeCell ref="S20:V20"/>
    <mergeCell ref="O11:R11"/>
    <mergeCell ref="O12:R12"/>
    <mergeCell ref="O13:R13"/>
    <mergeCell ref="O14:R14"/>
    <mergeCell ref="O15:R15"/>
    <mergeCell ref="O16:R16"/>
    <mergeCell ref="O17:R17"/>
    <mergeCell ref="O18:R18"/>
    <mergeCell ref="O20:R20"/>
    <mergeCell ref="S11:V11"/>
    <mergeCell ref="S12:V12"/>
    <mergeCell ref="S21:V21"/>
    <mergeCell ref="S22:V22"/>
    <mergeCell ref="S23:V23"/>
    <mergeCell ref="S24:V24"/>
    <mergeCell ref="S25:V25"/>
    <mergeCell ref="S26:V26"/>
    <mergeCell ref="S27:V27"/>
    <mergeCell ref="O31:R31"/>
    <mergeCell ref="S31:V31"/>
    <mergeCell ref="O21:R21"/>
    <mergeCell ref="O22:R22"/>
    <mergeCell ref="O23:R23"/>
    <mergeCell ref="O24:R24"/>
    <mergeCell ref="O25:R25"/>
    <mergeCell ref="O26:R26"/>
    <mergeCell ref="O27:R27"/>
    <mergeCell ref="O28:Q28"/>
    <mergeCell ref="S28:U28"/>
    <mergeCell ref="O41:R41"/>
    <mergeCell ref="O42:R42"/>
    <mergeCell ref="O43:R43"/>
    <mergeCell ref="O44:R44"/>
    <mergeCell ref="O45:R45"/>
    <mergeCell ref="O46:R46"/>
    <mergeCell ref="O47:R47"/>
    <mergeCell ref="O48:R48"/>
    <mergeCell ref="O49:R49"/>
    <mergeCell ref="O32:R32"/>
    <mergeCell ref="O33:R33"/>
    <mergeCell ref="O34:R34"/>
    <mergeCell ref="O35:R35"/>
    <mergeCell ref="O36:R36"/>
    <mergeCell ref="O37:R37"/>
    <mergeCell ref="O38:R38"/>
    <mergeCell ref="O39:R39"/>
    <mergeCell ref="O40:R40"/>
    <mergeCell ref="S32:V32"/>
    <mergeCell ref="S33:V33"/>
    <mergeCell ref="S34:V34"/>
    <mergeCell ref="S35:V35"/>
    <mergeCell ref="S36:V36"/>
    <mergeCell ref="S37:V37"/>
    <mergeCell ref="S38:V38"/>
    <mergeCell ref="S39:V39"/>
    <mergeCell ref="S40:V40"/>
    <mergeCell ref="S41:V41"/>
    <mergeCell ref="S42:V42"/>
    <mergeCell ref="S43:V43"/>
    <mergeCell ref="S44:V44"/>
    <mergeCell ref="S45:V45"/>
    <mergeCell ref="S46:V46"/>
    <mergeCell ref="S47:V47"/>
    <mergeCell ref="S48:V48"/>
    <mergeCell ref="S49:V49"/>
    <mergeCell ref="O76:R76"/>
    <mergeCell ref="O56:R56"/>
    <mergeCell ref="S56:V56"/>
    <mergeCell ref="O57:R57"/>
    <mergeCell ref="O82:Q82"/>
    <mergeCell ref="S82:U82"/>
    <mergeCell ref="S53:U53"/>
    <mergeCell ref="S57:V57"/>
    <mergeCell ref="S65:V65"/>
    <mergeCell ref="S76:V76"/>
    <mergeCell ref="G19:J19"/>
    <mergeCell ref="K19:N19"/>
    <mergeCell ref="O19:R19"/>
    <mergeCell ref="S19:V19"/>
    <mergeCell ref="S90:V90"/>
    <mergeCell ref="S91:V91"/>
    <mergeCell ref="S92:V92"/>
    <mergeCell ref="O90:R90"/>
    <mergeCell ref="O91:R91"/>
    <mergeCell ref="O92:R92"/>
    <mergeCell ref="S50:V50"/>
    <mergeCell ref="S51:V51"/>
    <mergeCell ref="S52:V52"/>
    <mergeCell ref="O86:R86"/>
    <mergeCell ref="O87:R87"/>
    <mergeCell ref="O88:R88"/>
    <mergeCell ref="O89:R89"/>
    <mergeCell ref="O50:R50"/>
    <mergeCell ref="O51:R51"/>
    <mergeCell ref="O52:R52"/>
    <mergeCell ref="S86:V86"/>
    <mergeCell ref="S87:V87"/>
    <mergeCell ref="O53:Q53"/>
    <mergeCell ref="O65:R65"/>
  </mergeCells>
  <phoneticPr fontId="29" type="noConversion"/>
  <conditionalFormatting sqref="E57:N58 E86:N95 E100:N134 E139:N141 E4:N27 E32:N52 E62:N62 G59:N61 E64:N81 G63:N63">
    <cfRule type="expression" dxfId="5" priority="17">
      <formula>ISBLANK(E4)</formula>
    </cfRule>
  </conditionalFormatting>
  <conditionalFormatting sqref="O4:V27 O32:V52 O57:V81 O86:V95 O100:V134 O139:V141">
    <cfRule type="expression" dxfId="4" priority="16">
      <formula>ISBLANK(O4)</formula>
    </cfRule>
  </conditionalFormatting>
  <dataValidations count="21">
    <dataValidation type="whole" allowBlank="1" showInputMessage="1" showErrorMessage="1" sqref="F4:F27 F32:F52 F139:F141 F86:F95 F100:F134 F57:F58 F62 F64:F81">
      <formula1>0</formula1>
      <formula2>999</formula2>
    </dataValidation>
    <dataValidation type="list" allowBlank="1" showInputMessage="1" showErrorMessage="1" sqref="E139:E141 E4:E27 E32:E52 E100:E134 E86:E95 E57:E58 E62 E64:E81">
      <formula1>yn</formula1>
    </dataValidation>
    <dataValidation type="list" allowBlank="1" showInputMessage="1" showErrorMessage="1" sqref="O12:R13 K94:N95 K119:N122 O5:R5 K14:N15 K38:N38 K64:N64 G37:J37 K77:N80 O76:R76 K126:N128 G125:J125 G118:J118 K130:N134 K124:N124 O118:R118 G93:J93 K101:N117 O93:R93 G76:J76 K89:N92 K69:N70 G65:J65 K72:N75 O65:R65 K44:N49 G12:J13 K40:N42 O37:R37 K17:N27 K7:N11 G5:J5 O129:R129 O125:R125 G129:J129">
      <formula1>sco_1</formula1>
    </dataValidation>
    <dataValidation type="list" allowBlank="1" showInputMessage="1" showErrorMessage="1" sqref="S44:V49 S17:V27 S119:V122 S14:V15 S38:V38 S64:V64 S40:V42 S77:V80 S69:V70 S126:V128 S94:V95 S130:V134 S124:V124 S101:V117 S89:V92 S72:V75 S7:V11">
      <formula1>sco_1_b</formula1>
    </dataValidation>
    <dataValidation type="list" allowBlank="1" showInputMessage="1" showErrorMessage="1" sqref="G86:R87 G4:R4 G32:R35 G57:R57 G100:R100">
      <formula1>prereq</formula1>
    </dataValidation>
    <dataValidation type="list" allowBlank="1" showInputMessage="1" showErrorMessage="1" sqref="S86:V87 S57:V57 S32:V35 S4:V4 S100:V100">
      <formula1>prereq_b</formula1>
    </dataValidation>
    <dataValidation type="list" allowBlank="1" showInputMessage="1" showErrorMessage="1" sqref="K81:N81 K16:N16 K43:N43 K6:N6 K36:N36 K39:N39 K50:N52 K66:N67 K71:N71 K123:N123">
      <formula1>sco_2</formula1>
    </dataValidation>
    <dataValidation type="list" allowBlank="1" showInputMessage="1" showErrorMessage="1" sqref="S16:V16 S36:V36 S39:V39 S43:V43 S50:V52 S66:V67 S71:V71 S81:V81 S123:V123 S6:V6">
      <formula1>sco_2_b</formula1>
    </dataValidation>
    <dataValidation type="list" allowBlank="1" showInputMessage="1" showErrorMessage="1" sqref="K139:N141 K58:N61">
      <formula1>sco_15</formula1>
    </dataValidation>
    <dataValidation type="list" allowBlank="1" showInputMessage="1" showErrorMessage="1" sqref="S58:V61 S139:V141">
      <formula1>sco_15_b</formula1>
    </dataValidation>
    <dataValidation type="list" allowBlank="1" showInputMessage="1" showErrorMessage="1" sqref="K62:N63 K88:N88">
      <formula1>sco_3</formula1>
    </dataValidation>
    <dataValidation type="list" allowBlank="1" showInputMessage="1" showErrorMessage="1" sqref="S88:V88 S62:V63">
      <formula1>sco_3_b</formula1>
    </dataValidation>
    <dataValidation type="list" allowBlank="1" showInputMessage="1" showErrorMessage="1" sqref="K68:N68">
      <formula1>sco_5</formula1>
    </dataValidation>
    <dataValidation type="list" allowBlank="1" showInputMessage="1" showErrorMessage="1" sqref="S68:V68">
      <formula1>sco_5_b</formula1>
    </dataValidation>
    <dataValidation type="list" allowBlank="1" showInputMessage="1" showErrorMessage="1" sqref="K5:N5 K12:N13 K37:N37 K65:N65 K76:N76 K93:N93 K118:N118 K125:N125 K129:N129">
      <formula1>sco_bon</formula1>
    </dataValidation>
    <dataValidation type="list" allowBlank="1" showInputMessage="1" showErrorMessage="1" sqref="S5:V5 S12:V13 S37:V37 S65:V65 S76:V76 S93:V93 S118:V118 S125:V125 S129:V129">
      <formula1>sco_bon_b</formula1>
    </dataValidation>
    <dataValidation type="list" allowBlank="1" showInputMessage="1" showErrorMessage="1" sqref="G7:J11 G14:J14 G15:J15 G17:J27 G38:J38 G40:J42 G44:J49 O7:R11 O14:R14 O15:R15 O17:R27 O38:R38 O40:R42 O44:R49 G64:J64 O64:R64 G69:J70 O69:R70 G72:J75 O72:R75 G77:J80 O77:R80 G89:J92 O89:R92 G94:J95 O94:R95 G101:J117 O101:R117 G119:J122 O119:R122 G124:J124 O124:R124 G126:J128 O126:R128 G130:J134 O130:R134">
      <formula1>sco_1_a</formula1>
    </dataValidation>
    <dataValidation type="list" allowBlank="1" showInputMessage="1" showErrorMessage="1" sqref="G16:J16 G6:J6 G36:J36 G39:J39 G43:J43 G50:J52 O6:R6 O16:R16 O36:R36 O39:R39 O43:R43 O50:R50 O51:R52 G66:J67 O66:R67 G71:J71 O71:R71 G81:J81 O81:R81 G123:J123 O123:R123">
      <formula1>sco_2_a</formula1>
    </dataValidation>
    <dataValidation type="list" allowBlank="1" showInputMessage="1" showErrorMessage="1" sqref="G58:J61 O58:R61">
      <formula1>sco_15_a</formula1>
    </dataValidation>
    <dataValidation type="list" allowBlank="1" showInputMessage="1" showErrorMessage="1" sqref="O62:R63 G62:J63 G88:J88 O88:R88">
      <formula1>sco_3_a</formula1>
    </dataValidation>
    <dataValidation type="list" allowBlank="1" showInputMessage="1" showErrorMessage="1" sqref="G68:J68 O68:R68">
      <formula1>sco_5_a</formula1>
    </dataValidation>
  </dataValidations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rowBreaks count="2" manualBreakCount="2">
    <brk id="55" max="16383" man="1"/>
    <brk id="98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31E8BF48-14D2-424F-B143-FE2F15BF131D}">
            <xm:f>ISBLANK('detail(NB1.1)'!$H$48)</xm:f>
            <x14:dxf>
              <fill>
                <patternFill>
                  <bgColor theme="0" tint="-0.34998626667073579"/>
                </patternFill>
              </fill>
            </x14:dxf>
          </x14:cfRule>
          <xm:sqref>H58:H64 H66:H75 H77:H81 L58:L64 L66:L75 L77:L81 P58:P64 P66:P75 P77:P81 T58:T64 T66:T75 T77:T81 H101:H118 H119:H125 H126:H129 H130:H135 L130:L135 L126:L129 L119:L125 L101:L118 P101:P118 P119:P125 P126:P129 P130:P135 T101:T118 T119:T125 T126:T129 T130:T134</xm:sqref>
        </x14:conditionalFormatting>
        <x14:conditionalFormatting xmlns:xm="http://schemas.microsoft.com/office/excel/2006/main">
          <x14:cfRule type="expression" priority="3" id="{5073B0B0-E4F7-49C0-BA0A-D5FB574F2369}">
            <xm:f>ISBLANK('detail(NB1.1)'!$H$49)</xm:f>
            <x14:dxf>
              <fill>
                <patternFill>
                  <bgColor theme="0" tint="-0.34998626667073579"/>
                </patternFill>
              </fill>
            </x14:dxf>
          </x14:cfRule>
          <xm:sqref>I58:I64 I66:I75 I77:I81 M58:M64 M66:M75 M77:M81 Q58:Q64 Q66:Q75 Q77:Q81 U58:U64 U66:U75 U77:U81 I101:I118 I119:I125 I126:I129 I130:I135 M130:M135 M126:M129 M119:M125 M101:M118 Q101:Q118 Q119:Q125 Q126:Q129 Q130:Q135 U101:U118 U119:U125 U126:U129 U130:U134</xm:sqref>
        </x14:conditionalFormatting>
        <x14:conditionalFormatting xmlns:xm="http://schemas.microsoft.com/office/excel/2006/main">
          <x14:cfRule type="expression" priority="2" id="{D984E8F7-82FA-4209-A0AC-46B8C4C5769B}">
            <xm:f>ISBLANK('detail(NB1.1)'!$H$50)</xm:f>
            <x14:dxf>
              <fill>
                <patternFill>
                  <bgColor theme="0" tint="-0.34998626667073579"/>
                </patternFill>
              </fill>
            </x14:dxf>
          </x14:cfRule>
          <xm:sqref>J58:J64 J66:J75 J77:J81 N58:N64 N66:N75 N77:N81 R58:R64 R66:R75 R77:R81 V58:V64 V66:V75 V77:V81 J101:J134 N101:N134 R101:R134 V101:V134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L23"/>
  <sheetViews>
    <sheetView view="pageBreakPreview" zoomScale="85" zoomScaleNormal="100" zoomScaleSheetLayoutView="85" workbookViewId="0">
      <selection activeCell="F41" sqref="F41"/>
    </sheetView>
  </sheetViews>
  <sheetFormatPr defaultRowHeight="15"/>
  <cols>
    <col min="1" max="1" width="3.42578125" customWidth="1"/>
    <col min="2" max="2" width="27.7109375" bestFit="1" customWidth="1"/>
    <col min="3" max="3" width="17.42578125" bestFit="1" customWidth="1"/>
    <col min="4" max="4" width="16.140625" bestFit="1" customWidth="1"/>
    <col min="5" max="5" width="20.5703125" bestFit="1" customWidth="1"/>
    <col min="6" max="6" width="22" bestFit="1" customWidth="1"/>
    <col min="7" max="7" width="24.140625" bestFit="1" customWidth="1"/>
    <col min="8" max="8" width="19.5703125" bestFit="1" customWidth="1"/>
    <col min="10" max="10" width="9.140625" hidden="1" customWidth="1"/>
    <col min="11" max="11" width="8.42578125" hidden="1" customWidth="1"/>
    <col min="12" max="12" width="0" hidden="1" customWidth="1"/>
  </cols>
  <sheetData>
    <row r="1" spans="2:12">
      <c r="B1" s="2" t="s">
        <v>272</v>
      </c>
    </row>
    <row r="2" spans="2:12">
      <c r="B2" s="26" t="s">
        <v>189</v>
      </c>
      <c r="C2" s="14" t="s">
        <v>223</v>
      </c>
      <c r="D2" s="14" t="s">
        <v>224</v>
      </c>
      <c r="E2" s="14" t="s">
        <v>225</v>
      </c>
      <c r="F2" s="16" t="s">
        <v>230</v>
      </c>
      <c r="G2" s="16" t="s">
        <v>231</v>
      </c>
      <c r="H2" s="30" t="s">
        <v>232</v>
      </c>
    </row>
    <row r="3" spans="2:12">
      <c r="B3" s="27" t="s">
        <v>21</v>
      </c>
      <c r="C3" s="6">
        <f>'Credit Summary'!J28</f>
        <v>0</v>
      </c>
      <c r="D3" s="6">
        <f>'Credit Summary'!N28</f>
        <v>0</v>
      </c>
      <c r="E3" s="11" t="str">
        <f>IF(C3&gt;0,IF(D3&gt;0,(D3/C3),"NA"),"NA")</f>
        <v>NA</v>
      </c>
      <c r="F3" s="23">
        <v>0.25</v>
      </c>
      <c r="G3" s="19" t="str">
        <f>IF(E3&lt;&gt;"NA",E3*F3*100,"NA")</f>
        <v>NA</v>
      </c>
      <c r="H3" s="32" t="str">
        <f>IF(E3="NA","NA",IF(E3&gt;=0.7,"Platinum",IF(E3&gt;=0.6,"Gold",IF(E3&gt;=0.5,"Silver",IF(E3&gt;=0.4,"Bronze","Unclassified")))))</f>
        <v>NA</v>
      </c>
      <c r="K3">
        <f>IF(H3="NA",1,IF(H3="Platinum",5,IF(H3="Gold",4,IF(H3="Silver",3,IF(H3="Bronze",2,1)))))</f>
        <v>1</v>
      </c>
      <c r="L3" t="str">
        <f>IF(COUNTIF('Credit Summary'!Y4:Y4,"Blank")&gt;0,"Blank","OK")</f>
        <v>Blank</v>
      </c>
    </row>
    <row r="4" spans="2:12">
      <c r="B4" s="28" t="s">
        <v>238</v>
      </c>
      <c r="C4" s="7">
        <f>'Credit Summary'!J53</f>
        <v>0</v>
      </c>
      <c r="D4" s="7">
        <f>'Credit Summary'!N53</f>
        <v>0</v>
      </c>
      <c r="E4" s="11" t="str">
        <f>IF(C4&gt;0,IF(D4&gt;0,(D4/C4),"NA"),"NA")</f>
        <v>NA</v>
      </c>
      <c r="F4" s="24">
        <v>0.08</v>
      </c>
      <c r="G4" s="17" t="str">
        <f>IF(E4&lt;&gt;"NA",E4*F4*100,"NA")</f>
        <v>NA</v>
      </c>
      <c r="H4" s="7"/>
      <c r="L4" t="str">
        <f>IF(COUNTIF('Credit Summary'!Y32:Y35,"Blank")&gt;0,"Blank","OK")</f>
        <v>Blank</v>
      </c>
    </row>
    <row r="5" spans="2:12">
      <c r="B5" s="28" t="s">
        <v>71</v>
      </c>
      <c r="C5" s="7" t="e">
        <f>'Credit Summary'!J82</f>
        <v>#VALUE!</v>
      </c>
      <c r="D5" s="7" t="e">
        <f>'Credit Summary'!N82</f>
        <v>#VALUE!</v>
      </c>
      <c r="E5" s="11" t="e">
        <f>IF(C5&gt;0,IF(D5&gt;0,(D5/C5),"NA"),"NA")</f>
        <v>#VALUE!</v>
      </c>
      <c r="F5" s="24">
        <v>0.35</v>
      </c>
      <c r="G5" s="17" t="e">
        <f>IF(E5&lt;&gt;"NA",E5*F5*100,"NA")</f>
        <v>#VALUE!</v>
      </c>
      <c r="H5" s="33" t="e">
        <f>IF(E5="NA","NA",IF(E5&gt;=0.7,"Platinum",IF(E5&gt;=0.6,"Gold",IF(E5&gt;=0.5,"Silver",IF(E5&gt;=0.4,"Bronze","Unclassified")))))</f>
        <v>#VALUE!</v>
      </c>
      <c r="K5" t="e">
        <f>IF(H5="NA",1,IF(H5="Platinum",5,IF(H5="Gold",4,IF(H5="Silver",3,IF(H5="Bronze",2,1)))))</f>
        <v>#VALUE!</v>
      </c>
      <c r="L5" t="str">
        <f>IF(COUNTIF('Credit Summary'!Y57:Y57,"Blank")&gt;0,"Blank","OK")</f>
        <v>Blank</v>
      </c>
    </row>
    <row r="6" spans="2:12">
      <c r="B6" s="28" t="s">
        <v>89</v>
      </c>
      <c r="C6" s="7">
        <f>'Credit Summary'!J96</f>
        <v>0</v>
      </c>
      <c r="D6" s="7">
        <f>'Credit Summary'!N96</f>
        <v>0</v>
      </c>
      <c r="E6" s="11" t="str">
        <f>IF(C6&gt;0,IF(D6&gt;0,(D6/C6),"NA"),"NA")</f>
        <v>NA</v>
      </c>
      <c r="F6" s="24">
        <v>0.12</v>
      </c>
      <c r="G6" s="17" t="str">
        <f>IF(E6&lt;&gt;"NA",E6*F6*100,"NA")</f>
        <v>NA</v>
      </c>
      <c r="H6" s="7"/>
      <c r="L6" t="str">
        <f>IF(COUNTIF('Credit Summary'!Y86:Y87,"Blank")&gt;0,"Blank","OK")</f>
        <v>Blank</v>
      </c>
    </row>
    <row r="7" spans="2:12">
      <c r="B7" s="28" t="s">
        <v>206</v>
      </c>
      <c r="C7" s="7" t="e">
        <f>'Credit Summary'!J135</f>
        <v>#VALUE!</v>
      </c>
      <c r="D7" s="7" t="e">
        <f>'Credit Summary'!N135</f>
        <v>#VALUE!</v>
      </c>
      <c r="E7" s="11" t="e">
        <f>IF(C7&gt;0,IF(D7&gt;0,(D7/C7),"NA"),"NA")</f>
        <v>#VALUE!</v>
      </c>
      <c r="F7" s="24">
        <v>0.2</v>
      </c>
      <c r="G7" s="17" t="e">
        <f>IF(E7&lt;&gt;"NA",E7*F7*100,"NA")</f>
        <v>#VALUE!</v>
      </c>
      <c r="H7" s="33" t="e">
        <f>IF(E7="NA","NA",IF(E7&gt;=0.7,"Platinum",IF(E7&gt;=0.6,"Gold",IF(E7&gt;=0.5,"Silver",IF(E7&gt;=0.4,"Bronze","Unclassified")))))</f>
        <v>#VALUE!</v>
      </c>
      <c r="K7" t="e">
        <f>IF(H7="NA",1,IF(H7="Platinum",5,IF(H7="Gold",4,IF(H7="Silver",3,IF(H7="Bronze",2,1)))))</f>
        <v>#VALUE!</v>
      </c>
      <c r="L7" t="str">
        <f>IF(COUNTIF('Credit Summary'!Y100:Y100,"Blank")&gt;0,"Blank","OK")</f>
        <v>Blank</v>
      </c>
    </row>
    <row r="8" spans="2:12" ht="15" customHeight="1">
      <c r="B8" s="29" t="s">
        <v>220</v>
      </c>
      <c r="C8" s="12"/>
      <c r="D8" s="8">
        <f>'Credit Summary'!N142</f>
        <v>0</v>
      </c>
      <c r="E8" s="13"/>
      <c r="F8" s="25">
        <v>1</v>
      </c>
      <c r="G8" s="20">
        <f>D8</f>
        <v>0</v>
      </c>
      <c r="H8" s="34" t="str">
        <f>IF(G8="","Unclassified",IF(G8&gt;=3,"Platinum",IF(G8&gt;=2,"Gold",IF(G8&gt;=1,"Silver",IF(G8=0,"Bronze","Unclassified")))))</f>
        <v>Bronze</v>
      </c>
      <c r="K8">
        <f>IF(H8="NA",1,IF(H8="Platinum",5,IF(H8="Gold",4,IF(H8="Silver",3,IF(H8="Bronze",2,1)))))</f>
        <v>2</v>
      </c>
      <c r="L8" t="str">
        <f>IF(COUNTIF(L3:L7,"Blank")&lt;5,"OK","Blank")</f>
        <v>Blank</v>
      </c>
    </row>
    <row r="9" spans="2:12" hidden="1">
      <c r="B9" s="9"/>
      <c r="C9" s="10"/>
      <c r="D9" s="10"/>
      <c r="E9" s="5"/>
      <c r="F9" s="31" t="s">
        <v>234</v>
      </c>
      <c r="G9" s="21" t="e">
        <f>SUM(G3:G8)</f>
        <v>#VALUE!</v>
      </c>
      <c r="H9" s="35" t="e">
        <f>IF(G9=0,"NA",IF(G9&gt;=75,"Platinum",IF(G9&gt;=65,"Gold",IF(G9&gt;=55,"Silver",IF(G9&gt;=40,"Bronze","Unclassified")))))</f>
        <v>#VALUE!</v>
      </c>
      <c r="K9" t="e">
        <f>IF(H9="NA",1,IF(H9="Platinum",5,IF(H9="Gold",4,IF(H9="Silver",3,IF(H9="Bronze",2,1)))))</f>
        <v>#VALUE!</v>
      </c>
    </row>
    <row r="10" spans="2:12">
      <c r="F10" s="18" t="s">
        <v>233</v>
      </c>
      <c r="G10" s="22" t="e">
        <f>+G9</f>
        <v>#VALUE!</v>
      </c>
      <c r="H10" s="15" t="str">
        <f>IF(J10&lt;&gt;9,"Canot be Assessed",IF(K10=1,"Unclassified",IF(K10=2,"Bronze",IF(K10=3,"Silver",IF(K10=4,"Gold",IF(K10=5,"Platinum","NA"))))))</f>
        <v>Canot be Assessed</v>
      </c>
      <c r="J10">
        <f>COUNTIF('Credit Summary'!Y:Y,"OK")</f>
        <v>0</v>
      </c>
      <c r="K10" t="e">
        <f>MIN(K3:K9)</f>
        <v>#VALUE!</v>
      </c>
      <c r="L10" t="str">
        <f>IF(COUNTIF(L3:L7,"Blank")&gt;0,"Blank","OK")</f>
        <v>Blank</v>
      </c>
    </row>
    <row r="14" spans="2:12">
      <c r="B14" s="2" t="s">
        <v>273</v>
      </c>
    </row>
    <row r="15" spans="2:12" ht="15" customHeight="1">
      <c r="B15" s="95" t="s">
        <v>189</v>
      </c>
      <c r="C15" s="96" t="s">
        <v>223</v>
      </c>
      <c r="D15" s="96" t="s">
        <v>224</v>
      </c>
      <c r="E15" s="96" t="s">
        <v>225</v>
      </c>
      <c r="F15" s="97" t="s">
        <v>230</v>
      </c>
      <c r="G15" s="97" t="s">
        <v>231</v>
      </c>
      <c r="H15" s="98" t="s">
        <v>232</v>
      </c>
    </row>
    <row r="16" spans="2:12">
      <c r="B16" s="27" t="s">
        <v>21</v>
      </c>
      <c r="C16" s="6">
        <f>'Credit Summary'!R28</f>
        <v>0</v>
      </c>
      <c r="D16" s="6">
        <f>'Credit Summary'!V28</f>
        <v>0</v>
      </c>
      <c r="E16" s="11" t="str">
        <f>IF(C16&gt;0,IF(D16&gt;0,(D16/C16),"NA"),"NA")</f>
        <v>NA</v>
      </c>
      <c r="F16" s="23">
        <v>0.25</v>
      </c>
      <c r="G16" s="19" t="str">
        <f>IF(E16&lt;&gt;"NA",E16*F16*100,"NA")</f>
        <v>NA</v>
      </c>
      <c r="H16" s="32" t="str">
        <f>IF(E16="NA","NA",IF(E16&gt;=0.7,"Platinum",IF(E16&gt;=0.6,"Gold",IF(E16&gt;=0.5,"Silver",IF(E16&gt;=0.4,"Bronze","Unclassified")))))</f>
        <v>NA</v>
      </c>
      <c r="K16">
        <f>IF(H16="NA",1,IF(H16="Platinum",5,IF(H16="Gold",4,IF(H16="Silver",3,IF(H16="Bronze",2,1)))))</f>
        <v>1</v>
      </c>
      <c r="L16" t="str">
        <f>IF(COUNTIF('Credit Summary'!Z4:Z4,"Blank")&gt;0,"Blank","OK")</f>
        <v>Blank</v>
      </c>
    </row>
    <row r="17" spans="2:12">
      <c r="B17" s="28" t="s">
        <v>238</v>
      </c>
      <c r="C17" s="7">
        <f>'Credit Summary'!R53</f>
        <v>0</v>
      </c>
      <c r="D17" s="7">
        <f>'Credit Summary'!V53</f>
        <v>0</v>
      </c>
      <c r="E17" s="11" t="str">
        <f>IF(C17&gt;0,IF(D17&gt;0,(D17/C17),"NA"),"NA")</f>
        <v>NA</v>
      </c>
      <c r="F17" s="24">
        <v>0.08</v>
      </c>
      <c r="G17" s="17" t="str">
        <f>IF(E17&lt;&gt;"NA",E17*F17*100,"NA")</f>
        <v>NA</v>
      </c>
      <c r="H17" s="7"/>
      <c r="L17" t="str">
        <f>IF(COUNTIF('Credit Summary'!Z32:Z35,"Blank")&gt;0,"Blank","OK")</f>
        <v>Blank</v>
      </c>
    </row>
    <row r="18" spans="2:12">
      <c r="B18" s="28" t="s">
        <v>71</v>
      </c>
      <c r="C18" s="7" t="e">
        <f>'Credit Summary'!R82</f>
        <v>#VALUE!</v>
      </c>
      <c r="D18" s="7" t="e">
        <f>'Credit Summary'!V82</f>
        <v>#VALUE!</v>
      </c>
      <c r="E18" s="11" t="e">
        <f>IF(C18&gt;0,IF(D18&gt;0,(D18/C18),"NA"),"NA")</f>
        <v>#VALUE!</v>
      </c>
      <c r="F18" s="24">
        <v>0.35</v>
      </c>
      <c r="G18" s="17" t="e">
        <f>IF(E18&lt;&gt;"NA",E18*F18*100,"NA")</f>
        <v>#VALUE!</v>
      </c>
      <c r="H18" s="33" t="e">
        <f>IF(E18="NA","NA",IF(E18&gt;=0.7,"Platinum",IF(E18&gt;=0.6,"Gold",IF(E18&gt;=0.5,"Silver",IF(E18&gt;=0.4,"Bronze","Unclassified")))))</f>
        <v>#VALUE!</v>
      </c>
      <c r="K18" t="e">
        <f>IF(H18="NA",1,IF(H18="Platinum",5,IF(H18="Gold",4,IF(H18="Silver",3,IF(H18="Bronze",2,1)))))</f>
        <v>#VALUE!</v>
      </c>
      <c r="L18" t="str">
        <f>IF(COUNTIF('Credit Summary'!Z57:Z57,"Blank")&gt;0,"Blank","OK")</f>
        <v>Blank</v>
      </c>
    </row>
    <row r="19" spans="2:12">
      <c r="B19" s="28" t="s">
        <v>89</v>
      </c>
      <c r="C19" s="7">
        <f>'Credit Summary'!R96</f>
        <v>0</v>
      </c>
      <c r="D19" s="7">
        <f>'Credit Summary'!V96</f>
        <v>0</v>
      </c>
      <c r="E19" s="11" t="str">
        <f>IF(C19&gt;0,IF(D19&gt;0,(D19/C19),"NA"),"NA")</f>
        <v>NA</v>
      </c>
      <c r="F19" s="24">
        <v>0.12</v>
      </c>
      <c r="G19" s="17" t="str">
        <f>IF(E19&lt;&gt;"NA",E19*F19*100,"NA")</f>
        <v>NA</v>
      </c>
      <c r="H19" s="7"/>
      <c r="L19" t="str">
        <f>IF(COUNTIF('Credit Summary'!Z86:Z87,"Blank")&gt;0,"Blank","OK")</f>
        <v>Blank</v>
      </c>
    </row>
    <row r="20" spans="2:12">
      <c r="B20" s="28" t="s">
        <v>206</v>
      </c>
      <c r="C20" s="7" t="e">
        <f>'Credit Summary'!R135</f>
        <v>#VALUE!</v>
      </c>
      <c r="D20" s="7" t="e">
        <f>'Credit Summary'!V135</f>
        <v>#VALUE!</v>
      </c>
      <c r="E20" s="11" t="e">
        <f>IF(C20&gt;0,IF(D20&gt;0,(D20/C20),"NA"),"NA")</f>
        <v>#VALUE!</v>
      </c>
      <c r="F20" s="24">
        <v>0.2</v>
      </c>
      <c r="G20" s="17" t="e">
        <f>IF(E20&lt;&gt;"NA",E20*F20*100,"NA")</f>
        <v>#VALUE!</v>
      </c>
      <c r="H20" s="33" t="e">
        <f>IF(E20="NA","NA",IF(E20&gt;=0.7,"Platinum",IF(E20&gt;=0.6,"Gold",IF(E20&gt;=0.5,"Silver",IF(E20&gt;=0.4,"Bronze","Unclassified")))))</f>
        <v>#VALUE!</v>
      </c>
      <c r="K20" t="e">
        <f>IF(H20="NA",1,IF(H20="Platinum",5,IF(H20="Gold",4,IF(H20="Silver",3,IF(H20="Bronze",2,1)))))</f>
        <v>#VALUE!</v>
      </c>
      <c r="L20" t="str">
        <f>IF(COUNTIF('Credit Summary'!Z100:Z100,"Blank")&gt;0,"Blank","OK")</f>
        <v>Blank</v>
      </c>
    </row>
    <row r="21" spans="2:12">
      <c r="B21" s="29" t="s">
        <v>220</v>
      </c>
      <c r="C21" s="12"/>
      <c r="D21" s="8">
        <f>'Credit Summary'!V142</f>
        <v>0</v>
      </c>
      <c r="E21" s="13"/>
      <c r="F21" s="25">
        <v>1</v>
      </c>
      <c r="G21" s="20">
        <f>D21</f>
        <v>0</v>
      </c>
      <c r="H21" s="34" t="str">
        <f>IF(G21="","Unclassified",IF(G21&gt;=3,"Platinum",IF(G21&gt;=2,"Gold",IF(G21&gt;=1,"Silver",IF(G21=0,"Bronze","Unclassified")))))</f>
        <v>Bronze</v>
      </c>
      <c r="K21">
        <f>IF(H21="NA",1,IF(H21="Platinum",5,IF(H21="Gold",4,IF(H21="Silver",3,IF(H21="Bronze",2,1)))))</f>
        <v>2</v>
      </c>
      <c r="L21" t="str">
        <f>IF(COUNTIF(L16:L20,"Blank")&lt;5,"OK","Blank")</f>
        <v>Blank</v>
      </c>
    </row>
    <row r="22" spans="2:12" hidden="1">
      <c r="B22" s="9"/>
      <c r="C22" s="10"/>
      <c r="D22" s="10"/>
      <c r="E22" s="5"/>
      <c r="F22" s="31" t="s">
        <v>234</v>
      </c>
      <c r="G22" s="21" t="e">
        <f>SUM(G16:G21)</f>
        <v>#VALUE!</v>
      </c>
      <c r="H22" s="35" t="e">
        <f>IF(G22=0,"NA",IF(G22&gt;=75,"Platinum",IF(G22&gt;=65,"Gold",IF(G22&gt;=55,"Silver",IF(G22&gt;=40,"Bronze","Unclassified")))))</f>
        <v>#VALUE!</v>
      </c>
      <c r="K22" t="e">
        <f>IF(H22="NA",1,IF(H22="Platinum",5,IF(H22="Gold",4,IF(H22="Silver",3,IF(H22="Bronze",2,1)))))</f>
        <v>#VALUE!</v>
      </c>
    </row>
    <row r="23" spans="2:12">
      <c r="F23" s="18" t="s">
        <v>233</v>
      </c>
      <c r="G23" s="22" t="e">
        <f>+G22</f>
        <v>#VALUE!</v>
      </c>
      <c r="H23" s="15" t="str">
        <f>IF(J23&lt;&gt;9,"Canot be Assessed",IF(K23=1,"Unclassified",IF(K23=2,"Bronze",IF(K23=3,"Silver",IF(K23=4,"Gold",IF(K23=5,"Platinum","NA"))))))</f>
        <v>Canot be Assessed</v>
      </c>
      <c r="J23">
        <f>COUNTIF('Credit Summary'!Z:Z,"OK")</f>
        <v>0</v>
      </c>
      <c r="K23" t="e">
        <f>MIN(K16:K22)</f>
        <v>#VALUE!</v>
      </c>
      <c r="L23" t="str">
        <f>IF(COUNTIF(L16:L20,"Blank")&gt;0,"Blank","OK")</f>
        <v>Blank</v>
      </c>
    </row>
  </sheetData>
  <sheetProtection selectLockedCells="1"/>
  <phoneticPr fontId="29" type="noConversion"/>
  <conditionalFormatting sqref="C3:H8 G10:H10 C16:H21 G23:H23">
    <cfRule type="expression" dxfId="0" priority="1">
      <formula>$L3="Blank"</formula>
    </cfRule>
  </conditionalFormatting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view="pageBreakPreview" zoomScale="85" zoomScaleNormal="100" zoomScaleSheetLayoutView="85" workbookViewId="0">
      <selection activeCell="D3" sqref="D3"/>
    </sheetView>
  </sheetViews>
  <sheetFormatPr defaultRowHeight="15"/>
  <cols>
    <col min="1" max="1" width="3.42578125" customWidth="1"/>
    <col min="2" max="2" width="27.7109375" bestFit="1" customWidth="1"/>
    <col min="3" max="3" width="17.42578125" bestFit="1" customWidth="1"/>
    <col min="4" max="4" width="16.140625" bestFit="1" customWidth="1"/>
    <col min="5" max="5" width="20.5703125" bestFit="1" customWidth="1"/>
    <col min="6" max="6" width="22" bestFit="1" customWidth="1"/>
    <col min="7" max="7" width="24.140625" bestFit="1" customWidth="1"/>
    <col min="8" max="8" width="19.5703125" bestFit="1" customWidth="1"/>
  </cols>
  <sheetData>
    <row r="1" spans="2:8">
      <c r="B1" s="2" t="s">
        <v>272</v>
      </c>
    </row>
    <row r="2" spans="2:8">
      <c r="B2" s="26" t="s">
        <v>189</v>
      </c>
      <c r="C2" s="14" t="s">
        <v>223</v>
      </c>
      <c r="D2" s="14" t="s">
        <v>224</v>
      </c>
      <c r="E2" s="14" t="s">
        <v>225</v>
      </c>
      <c r="F2" s="16" t="s">
        <v>230</v>
      </c>
      <c r="G2" s="16" t="s">
        <v>231</v>
      </c>
      <c r="H2" s="30" t="s">
        <v>232</v>
      </c>
    </row>
    <row r="3" spans="2:8">
      <c r="B3" s="27" t="s">
        <v>21</v>
      </c>
      <c r="C3" s="188"/>
      <c r="D3" s="188"/>
      <c r="E3" s="189"/>
      <c r="F3" s="23">
        <v>0.25</v>
      </c>
      <c r="G3" s="191"/>
      <c r="H3" s="192"/>
    </row>
    <row r="4" spans="2:8">
      <c r="B4" s="28" t="s">
        <v>238</v>
      </c>
      <c r="C4" s="190"/>
      <c r="D4" s="190"/>
      <c r="E4" s="189"/>
      <c r="F4" s="24">
        <v>0.08</v>
      </c>
      <c r="G4" s="193"/>
      <c r="H4" s="190"/>
    </row>
    <row r="5" spans="2:8">
      <c r="B5" s="28" t="s">
        <v>71</v>
      </c>
      <c r="C5" s="190"/>
      <c r="D5" s="190"/>
      <c r="E5" s="189"/>
      <c r="F5" s="24">
        <v>0.35</v>
      </c>
      <c r="G5" s="193"/>
      <c r="H5" s="194"/>
    </row>
    <row r="6" spans="2:8">
      <c r="B6" s="28" t="s">
        <v>89</v>
      </c>
      <c r="C6" s="190"/>
      <c r="D6" s="190"/>
      <c r="E6" s="189"/>
      <c r="F6" s="24">
        <v>0.12</v>
      </c>
      <c r="G6" s="193"/>
      <c r="H6" s="190"/>
    </row>
    <row r="7" spans="2:8">
      <c r="B7" s="28" t="s">
        <v>206</v>
      </c>
      <c r="C7" s="190"/>
      <c r="D7" s="190"/>
      <c r="E7" s="189"/>
      <c r="F7" s="24">
        <v>0.2</v>
      </c>
      <c r="G7" s="193"/>
      <c r="H7" s="194"/>
    </row>
    <row r="8" spans="2:8" ht="15" customHeight="1">
      <c r="B8" s="29" t="s">
        <v>220</v>
      </c>
      <c r="C8" s="12"/>
      <c r="D8" s="201"/>
      <c r="E8" s="13"/>
      <c r="F8" s="25">
        <v>1</v>
      </c>
      <c r="G8" s="195"/>
      <c r="H8" s="196"/>
    </row>
    <row r="9" spans="2:8" hidden="1">
      <c r="B9" s="9"/>
      <c r="C9" s="10"/>
      <c r="D9" s="10"/>
      <c r="E9" s="5"/>
      <c r="F9" s="31" t="s">
        <v>234</v>
      </c>
      <c r="G9" s="197"/>
      <c r="H9" s="198"/>
    </row>
    <row r="10" spans="2:8">
      <c r="F10" s="18" t="s">
        <v>233</v>
      </c>
      <c r="G10" s="199"/>
      <c r="H10" s="200"/>
    </row>
  </sheetData>
  <sheetProtection algorithmName="SHA-512" hashValue="arNlun+ivaDoJ3IM+bDBGb0/3+Nrbt/TH5gJvsJw4kA9QnsdSA2pARTXmkEZPmruwpttBo/s8ZEyLvPJflOplQ==" saltValue="+TYy70QUFxy+QzoPlfHWRQ==" spinCount="100000" sheet="1" objects="1" scenarios="1" selectLockedCells="1"/>
  <pageMargins left="0.7" right="0.7" top="0.75" bottom="0.75" header="0.3" footer="0.3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20"/>
  <sheetViews>
    <sheetView topLeftCell="L1" workbookViewId="0">
      <selection activeCell="U1" sqref="U1:Y1048576"/>
    </sheetView>
  </sheetViews>
  <sheetFormatPr defaultRowHeight="12.75"/>
  <cols>
    <col min="1" max="1" width="12.7109375" style="179" bestFit="1" customWidth="1"/>
    <col min="2" max="2" width="11" style="180" bestFit="1" customWidth="1"/>
    <col min="3" max="3" width="14.85546875" style="180" bestFit="1" customWidth="1"/>
    <col min="4" max="5" width="9.140625" style="180"/>
    <col min="6" max="17" width="8.7109375" style="180" customWidth="1"/>
    <col min="18" max="19" width="9.140625" style="180"/>
    <col min="20" max="20" width="9.140625" style="179"/>
    <col min="21" max="25" width="9.140625" style="180"/>
    <col min="26" max="16384" width="9.140625" style="179"/>
  </cols>
  <sheetData>
    <row r="1" spans="1:25" s="177" customFormat="1">
      <c r="A1" s="177" t="s">
        <v>303</v>
      </c>
      <c r="B1" s="178" t="s">
        <v>304</v>
      </c>
      <c r="C1" s="178" t="s">
        <v>305</v>
      </c>
      <c r="D1" s="178" t="s">
        <v>306</v>
      </c>
      <c r="E1" s="178" t="s">
        <v>307</v>
      </c>
      <c r="F1" s="178" t="s">
        <v>308</v>
      </c>
      <c r="G1" s="178" t="s">
        <v>309</v>
      </c>
      <c r="H1" s="178" t="s">
        <v>310</v>
      </c>
      <c r="I1" s="178" t="s">
        <v>311</v>
      </c>
      <c r="J1" s="178" t="s">
        <v>312</v>
      </c>
      <c r="K1" s="178" t="s">
        <v>313</v>
      </c>
      <c r="L1" s="178" t="s">
        <v>314</v>
      </c>
      <c r="M1" s="178" t="s">
        <v>315</v>
      </c>
      <c r="N1" s="178" t="s">
        <v>316</v>
      </c>
      <c r="O1" s="178" t="s">
        <v>317</v>
      </c>
      <c r="P1" s="178" t="s">
        <v>318</v>
      </c>
      <c r="Q1" s="178" t="s">
        <v>319</v>
      </c>
      <c r="R1" s="178" t="s">
        <v>323</v>
      </c>
      <c r="S1" s="178" t="s">
        <v>320</v>
      </c>
      <c r="U1" s="178" t="s">
        <v>328</v>
      </c>
      <c r="V1" s="178" t="s">
        <v>327</v>
      </c>
      <c r="W1" s="178" t="s">
        <v>326</v>
      </c>
      <c r="X1" s="178" t="s">
        <v>325</v>
      </c>
      <c r="Y1" s="178" t="s">
        <v>324</v>
      </c>
    </row>
    <row r="2" spans="1:25">
      <c r="B2" s="180" t="s">
        <v>295</v>
      </c>
      <c r="C2" s="180" t="s">
        <v>290</v>
      </c>
      <c r="D2" s="180" t="s">
        <v>288</v>
      </c>
      <c r="E2" s="180" t="s">
        <v>284</v>
      </c>
      <c r="F2" s="180" t="s">
        <v>275</v>
      </c>
      <c r="G2" s="180" t="s">
        <v>275</v>
      </c>
      <c r="H2" s="180" t="s">
        <v>274</v>
      </c>
      <c r="I2" s="180" t="s">
        <v>274</v>
      </c>
      <c r="J2" s="180" t="s">
        <v>274</v>
      </c>
      <c r="K2" s="180" t="s">
        <v>274</v>
      </c>
      <c r="L2" s="180" t="s">
        <v>274</v>
      </c>
      <c r="M2" s="180" t="s">
        <v>274</v>
      </c>
      <c r="N2" s="180" t="s">
        <v>274</v>
      </c>
      <c r="O2" s="180" t="s">
        <v>274</v>
      </c>
      <c r="P2" s="180" t="s">
        <v>274</v>
      </c>
      <c r="Q2" s="180" t="s">
        <v>274</v>
      </c>
      <c r="R2" s="180" t="s">
        <v>274</v>
      </c>
      <c r="S2" s="180" t="s">
        <v>274</v>
      </c>
      <c r="U2" s="180" t="s">
        <v>274</v>
      </c>
      <c r="V2" s="180" t="s">
        <v>274</v>
      </c>
      <c r="W2" s="180" t="s">
        <v>274</v>
      </c>
      <c r="X2" s="180" t="s">
        <v>274</v>
      </c>
      <c r="Y2" s="180" t="s">
        <v>274</v>
      </c>
    </row>
    <row r="3" spans="1:25">
      <c r="B3" s="180" t="s">
        <v>296</v>
      </c>
      <c r="C3" s="180" t="s">
        <v>300</v>
      </c>
      <c r="D3" s="180" t="s">
        <v>291</v>
      </c>
      <c r="E3" s="180" t="s">
        <v>285</v>
      </c>
      <c r="F3" s="180" t="s">
        <v>274</v>
      </c>
      <c r="G3" s="180" t="s">
        <v>274</v>
      </c>
      <c r="H3" s="180" t="s">
        <v>276</v>
      </c>
      <c r="I3" s="180" t="s">
        <v>276</v>
      </c>
      <c r="J3" s="180" t="s">
        <v>276</v>
      </c>
      <c r="K3" s="180" t="s">
        <v>276</v>
      </c>
      <c r="L3" s="180" t="s">
        <v>276</v>
      </c>
      <c r="M3" s="180" t="s">
        <v>276</v>
      </c>
      <c r="N3" s="180" t="s">
        <v>276</v>
      </c>
      <c r="O3" s="180" t="s">
        <v>276</v>
      </c>
      <c r="P3" s="180" t="s">
        <v>276</v>
      </c>
      <c r="Q3" s="180" t="s">
        <v>276</v>
      </c>
      <c r="R3" s="180" t="s">
        <v>276</v>
      </c>
      <c r="S3" s="180" t="s">
        <v>276</v>
      </c>
      <c r="U3" s="180">
        <v>1</v>
      </c>
      <c r="V3" s="180">
        <v>2</v>
      </c>
      <c r="W3" s="180">
        <v>3</v>
      </c>
      <c r="X3" s="180">
        <v>5</v>
      </c>
      <c r="Y3" s="180">
        <v>15</v>
      </c>
    </row>
    <row r="4" spans="1:25">
      <c r="B4" s="180" t="s">
        <v>297</v>
      </c>
      <c r="C4" s="180" t="s">
        <v>292</v>
      </c>
      <c r="D4" s="180" t="s">
        <v>293</v>
      </c>
      <c r="G4" s="180">
        <v>0</v>
      </c>
      <c r="H4" s="180">
        <v>1</v>
      </c>
      <c r="I4" s="180">
        <v>1</v>
      </c>
      <c r="J4" s="180">
        <v>2</v>
      </c>
      <c r="K4" s="180">
        <v>2</v>
      </c>
      <c r="L4" s="180">
        <v>3</v>
      </c>
      <c r="M4" s="180">
        <v>3</v>
      </c>
      <c r="N4" s="180">
        <v>5</v>
      </c>
      <c r="O4" s="180">
        <v>5</v>
      </c>
      <c r="P4" s="180">
        <v>15</v>
      </c>
      <c r="Q4" s="180">
        <v>15</v>
      </c>
      <c r="R4" s="180" t="s">
        <v>321</v>
      </c>
      <c r="S4" s="180" t="s">
        <v>321</v>
      </c>
      <c r="V4" s="180">
        <v>1</v>
      </c>
      <c r="W4" s="180">
        <v>2</v>
      </c>
      <c r="X4" s="180">
        <v>4</v>
      </c>
      <c r="Y4" s="180">
        <v>14</v>
      </c>
    </row>
    <row r="5" spans="1:25">
      <c r="B5" s="180" t="s">
        <v>298</v>
      </c>
      <c r="C5" s="180" t="s">
        <v>287</v>
      </c>
      <c r="D5" s="180" t="s">
        <v>294</v>
      </c>
      <c r="I5" s="180">
        <v>0</v>
      </c>
      <c r="J5" s="180">
        <v>1</v>
      </c>
      <c r="K5" s="180">
        <v>1</v>
      </c>
      <c r="L5" s="180">
        <v>2</v>
      </c>
      <c r="M5" s="180">
        <v>2</v>
      </c>
      <c r="N5" s="180">
        <v>4</v>
      </c>
      <c r="O5" s="180">
        <v>4</v>
      </c>
      <c r="P5" s="180">
        <v>14</v>
      </c>
      <c r="Q5" s="180">
        <v>14</v>
      </c>
      <c r="S5" s="180">
        <v>0</v>
      </c>
      <c r="W5" s="180">
        <v>1</v>
      </c>
      <c r="X5" s="180">
        <v>3</v>
      </c>
      <c r="Y5" s="180">
        <v>13</v>
      </c>
    </row>
    <row r="6" spans="1:25">
      <c r="B6" s="180" t="s">
        <v>299</v>
      </c>
      <c r="C6" s="180" t="s">
        <v>301</v>
      </c>
      <c r="K6" s="180">
        <v>0</v>
      </c>
      <c r="L6" s="180">
        <v>1</v>
      </c>
      <c r="M6" s="180">
        <v>1</v>
      </c>
      <c r="N6" s="180">
        <v>3</v>
      </c>
      <c r="O6" s="180">
        <v>3</v>
      </c>
      <c r="P6" s="180">
        <v>13</v>
      </c>
      <c r="Q6" s="180">
        <v>13</v>
      </c>
      <c r="X6" s="180">
        <v>2</v>
      </c>
      <c r="Y6" s="180">
        <v>12</v>
      </c>
    </row>
    <row r="7" spans="1:25">
      <c r="B7" s="180" t="s">
        <v>286</v>
      </c>
      <c r="C7" s="180" t="s">
        <v>302</v>
      </c>
      <c r="M7" s="180">
        <v>0</v>
      </c>
      <c r="N7" s="180">
        <v>2</v>
      </c>
      <c r="O7" s="180">
        <v>2</v>
      </c>
      <c r="P7" s="180">
        <v>12</v>
      </c>
      <c r="Q7" s="180">
        <v>12</v>
      </c>
      <c r="X7" s="180">
        <v>1</v>
      </c>
      <c r="Y7" s="180">
        <v>11</v>
      </c>
    </row>
    <row r="8" spans="1:25">
      <c r="B8" s="180" t="s">
        <v>289</v>
      </c>
      <c r="N8" s="180">
        <v>1</v>
      </c>
      <c r="O8" s="180">
        <v>1</v>
      </c>
      <c r="P8" s="180">
        <v>11</v>
      </c>
      <c r="Q8" s="180">
        <v>11</v>
      </c>
      <c r="Y8" s="180">
        <v>10</v>
      </c>
    </row>
    <row r="9" spans="1:25">
      <c r="O9" s="180">
        <v>0</v>
      </c>
      <c r="P9" s="180">
        <v>10</v>
      </c>
      <c r="Q9" s="180">
        <v>10</v>
      </c>
      <c r="Y9" s="180">
        <v>9</v>
      </c>
    </row>
    <row r="10" spans="1:25">
      <c r="P10" s="180">
        <v>9</v>
      </c>
      <c r="Q10" s="180">
        <v>9</v>
      </c>
      <c r="Y10" s="180">
        <v>8</v>
      </c>
    </row>
    <row r="11" spans="1:25">
      <c r="P11" s="180">
        <v>8</v>
      </c>
      <c r="Q11" s="180">
        <v>8</v>
      </c>
      <c r="Y11" s="180">
        <v>7</v>
      </c>
    </row>
    <row r="12" spans="1:25">
      <c r="P12" s="180">
        <v>7</v>
      </c>
      <c r="Q12" s="180">
        <v>7</v>
      </c>
      <c r="Y12" s="180">
        <v>6</v>
      </c>
    </row>
    <row r="13" spans="1:25">
      <c r="P13" s="180">
        <v>6</v>
      </c>
      <c r="Q13" s="180">
        <v>6</v>
      </c>
      <c r="Y13" s="180">
        <v>5</v>
      </c>
    </row>
    <row r="14" spans="1:25">
      <c r="P14" s="180">
        <v>5</v>
      </c>
      <c r="Q14" s="180">
        <v>5</v>
      </c>
      <c r="Y14" s="180">
        <v>4</v>
      </c>
    </row>
    <row r="15" spans="1:25">
      <c r="P15" s="180">
        <v>4</v>
      </c>
      <c r="Q15" s="180">
        <v>4</v>
      </c>
      <c r="Y15" s="180">
        <v>3</v>
      </c>
    </row>
    <row r="16" spans="1:25">
      <c r="P16" s="180">
        <v>3</v>
      </c>
      <c r="Q16" s="180">
        <v>3</v>
      </c>
      <c r="Y16" s="180">
        <v>2</v>
      </c>
    </row>
    <row r="17" spans="2:25"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80">
        <v>2</v>
      </c>
      <c r="Q17" s="180">
        <v>2</v>
      </c>
      <c r="R17" s="179"/>
      <c r="S17" s="179"/>
      <c r="Y17" s="180">
        <v>1</v>
      </c>
    </row>
    <row r="18" spans="2:25"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80">
        <v>1</v>
      </c>
      <c r="Q18" s="180">
        <v>1</v>
      </c>
      <c r="R18" s="179"/>
      <c r="S18" s="179"/>
    </row>
    <row r="19" spans="2:25"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Q19" s="180">
        <v>0</v>
      </c>
      <c r="R19" s="179"/>
      <c r="S19" s="179"/>
    </row>
    <row r="20" spans="2:25"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R20" s="179"/>
      <c r="S20" s="179"/>
    </row>
  </sheetData>
  <phoneticPr fontId="2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28</vt:i4>
      </vt:variant>
    </vt:vector>
  </HeadingPairs>
  <TitlesOfParts>
    <vt:vector size="33" baseType="lpstr">
      <vt:lpstr>detail(NB1.1)</vt:lpstr>
      <vt:lpstr>Credit Summary</vt:lpstr>
      <vt:lpstr>Target Rating_BSL</vt:lpstr>
      <vt:lpstr>Target Rating</vt:lpstr>
      <vt:lpstr>pull down list</vt:lpstr>
      <vt:lpstr>ac</vt:lpstr>
      <vt:lpstr>area</vt:lpstr>
      <vt:lpstr>areat</vt:lpstr>
      <vt:lpstr>prereq</vt:lpstr>
      <vt:lpstr>prereq_b</vt:lpstr>
      <vt:lpstr>'Credit Summary'!Print_Area</vt:lpstr>
      <vt:lpstr>'detail(NB1.1)'!Print_Area</vt:lpstr>
      <vt:lpstr>'Target Rating'!Print_Area</vt:lpstr>
      <vt:lpstr>'Target Rating_BSL'!Print_Area</vt:lpstr>
      <vt:lpstr>'Credit Summary'!Print_Titles</vt:lpstr>
      <vt:lpstr>sco_1</vt:lpstr>
      <vt:lpstr>sco_1_a</vt:lpstr>
      <vt:lpstr>sco_1_b</vt:lpstr>
      <vt:lpstr>sco_15</vt:lpstr>
      <vt:lpstr>sco_15_a</vt:lpstr>
      <vt:lpstr>sco_15_b</vt:lpstr>
      <vt:lpstr>sco_2</vt:lpstr>
      <vt:lpstr>sco_2_a</vt:lpstr>
      <vt:lpstr>sco_2_b</vt:lpstr>
      <vt:lpstr>sco_3</vt:lpstr>
      <vt:lpstr>sco_3_a</vt:lpstr>
      <vt:lpstr>sco_3_b</vt:lpstr>
      <vt:lpstr>sco_5</vt:lpstr>
      <vt:lpstr>sco_5_a</vt:lpstr>
      <vt:lpstr>sco_5_b</vt:lpstr>
      <vt:lpstr>sco_bon</vt:lpstr>
      <vt:lpstr>sco_bon_b</vt:lpstr>
      <vt:lpstr>yn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temp_project</dc:creator>
  <cp:lastModifiedBy>cchoi</cp:lastModifiedBy>
  <cp:lastPrinted>2015-01-02T09:55:39Z</cp:lastPrinted>
  <dcterms:created xsi:type="dcterms:W3CDTF">2014-01-29T08:24:54Z</dcterms:created>
  <dcterms:modified xsi:type="dcterms:W3CDTF">2015-01-02T09:56:20Z</dcterms:modified>
</cp:coreProperties>
</file>