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Beam Society\BEAM Plus\BPlus NB_EB\Template\Credit Summary Template\Without Formula\"/>
    </mc:Choice>
  </mc:AlternateContent>
  <workbookProtection workbookAlgorithmName="SHA-512" workbookHashValue="ZJM5bC7iZ8IwU6UG641ZjM2rh7GsaMzC4bW8RtCkTKngjjiv2D06wYlDH2+qqMHGwwqimmAJCx+XBjRp2P+9BA==" workbookSaltValue="7q+dhbOByrXtuRQuE5awxw==" workbookSpinCount="100000" lockStructure="1"/>
  <bookViews>
    <workbookView xWindow="0" yWindow="0" windowWidth="28800" windowHeight="12135"/>
  </bookViews>
  <sheets>
    <sheet name="detail(EB1.1)" sheetId="5" r:id="rId1"/>
    <sheet name="Credit Summary" sheetId="9" r:id="rId2"/>
    <sheet name="Target Rating_BSL" sheetId="7" state="hidden" r:id="rId3"/>
    <sheet name="Target Rating" sheetId="10" r:id="rId4"/>
    <sheet name="pull down list" sheetId="8" state="hidden" r:id="rId5"/>
  </sheets>
  <definedNames>
    <definedName name="ac">'pull down list'!$C$2:$C$7</definedName>
    <definedName name="area">'pull down list'!$D$2:$D$5</definedName>
    <definedName name="areat">'pull down list'!$B$2:$B$8</definedName>
    <definedName name="prereq">'pull down list'!$F$2:$F$3</definedName>
    <definedName name="prereq_b">'pull down list'!$G$2:$G$4</definedName>
    <definedName name="_xlnm.Print_Area" localSheetId="1">'Credit Summary'!$A$1:$W$121</definedName>
    <definedName name="_xlnm.Print_Area" localSheetId="0">'detail(EB1.1)'!$B$1:$J$52</definedName>
    <definedName name="_xlnm.Print_Area" localSheetId="3">'Target Rating'!$A$1:$H$9</definedName>
    <definedName name="_xlnm.Print_Area" localSheetId="2">'Target Rating_BSL'!$A$1:$H$23</definedName>
    <definedName name="_xlnm.Print_Titles" localSheetId="1">'Credit Summary'!$1:$1</definedName>
    <definedName name="sco_1">'pull down list'!$H$2:$H$4</definedName>
    <definedName name="sco_1_a">'pull down list'!$U$2:$U$3</definedName>
    <definedName name="sco_1_b">'pull down list'!$I$2:$I$5</definedName>
    <definedName name="sco_15">'pull down list'!$P$2:$P$18</definedName>
    <definedName name="sco_15_a">'pull down list'!$Y$2:$Y$17</definedName>
    <definedName name="sco_15_b">'pull down list'!$Q$2:$Q$19</definedName>
    <definedName name="sco_2">'pull down list'!$J$2:$J$5</definedName>
    <definedName name="sco_2_a">'pull down list'!$V$2:$V$4</definedName>
    <definedName name="sco_2_b">'pull down list'!$K$2:$K$6</definedName>
    <definedName name="sco_3">'pull down list'!$L$2:$L$6</definedName>
    <definedName name="sco_3_a">'pull down list'!$W$2:$W$5</definedName>
    <definedName name="sco_3_b">'pull down list'!$M$2:$M$7</definedName>
    <definedName name="sco_5">'pull down list'!$N$2:$N$8</definedName>
    <definedName name="sco_5_a">'pull down list'!$X$2:$X$7</definedName>
    <definedName name="sco_5_b">'pull down list'!$O$2:$O$9</definedName>
    <definedName name="sco_bon">'pull down list'!$R$2:$R$4</definedName>
    <definedName name="sco_bon_b">'pull down list'!$S$2:$S$5</definedName>
    <definedName name="yn">'pull down list'!$E$2:$E$3</definedName>
  </definedNames>
  <calcPr calcId="152511"/>
</workbook>
</file>

<file path=xl/calcChain.xml><?xml version="1.0" encoding="utf-8"?>
<calcChain xmlns="http://schemas.openxmlformats.org/spreadsheetml/2006/main">
  <c r="G9" i="10" l="1"/>
  <c r="H9" i="10" l="1"/>
  <c r="L7" i="7" l="1"/>
  <c r="L9" i="7"/>
  <c r="V121" i="9"/>
  <c r="N121" i="9"/>
  <c r="Z82" i="9"/>
  <c r="L20" i="7" s="1"/>
  <c r="Y82" i="9"/>
  <c r="Z70" i="9"/>
  <c r="Y70" i="9"/>
  <c r="Z69" i="9"/>
  <c r="Y69" i="9"/>
  <c r="Z68" i="9"/>
  <c r="L19" i="7" s="1"/>
  <c r="Y68" i="9"/>
  <c r="L6" i="7" s="1"/>
  <c r="Z41" i="9"/>
  <c r="L18" i="7" s="1"/>
  <c r="Y41" i="9"/>
  <c r="L5" i="7" s="1"/>
  <c r="Z25" i="9"/>
  <c r="Y25" i="9"/>
  <c r="Z24" i="9"/>
  <c r="L17" i="7" s="1"/>
  <c r="Y24" i="9"/>
  <c r="L4" i="7" s="1"/>
  <c r="Z4" i="9"/>
  <c r="L16" i="7" s="1"/>
  <c r="Y4" i="9"/>
  <c r="L3" i="7" s="1"/>
  <c r="L21" i="7" l="1"/>
  <c r="L23" i="7"/>
  <c r="L8" i="7"/>
  <c r="L10" i="7"/>
  <c r="D21" i="7"/>
  <c r="G21" i="7" s="1"/>
  <c r="H21" i="7" s="1"/>
  <c r="K21" i="7" s="1"/>
  <c r="V78" i="9"/>
  <c r="D19" i="7" s="1"/>
  <c r="R78" i="9"/>
  <c r="C19" i="7" s="1"/>
  <c r="E19" i="7" s="1"/>
  <c r="G19" i="7" s="1"/>
  <c r="N78" i="9"/>
  <c r="D6" i="7" s="1"/>
  <c r="J78" i="9"/>
  <c r="C6" i="7" s="1"/>
  <c r="E6" i="7" s="1"/>
  <c r="G6" i="7" s="1"/>
  <c r="V37" i="9"/>
  <c r="D17" i="7" s="1"/>
  <c r="R37" i="9"/>
  <c r="C17" i="7" s="1"/>
  <c r="E17" i="7" s="1"/>
  <c r="G17" i="7" s="1"/>
  <c r="N37" i="9"/>
  <c r="D4" i="7" s="1"/>
  <c r="J37" i="9"/>
  <c r="C4" i="7" s="1"/>
  <c r="E4" i="7" s="1"/>
  <c r="G4" i="7" s="1"/>
  <c r="V20" i="9"/>
  <c r="D16" i="7" s="1"/>
  <c r="R20" i="9"/>
  <c r="C16" i="7" s="1"/>
  <c r="E16" i="7" s="1"/>
  <c r="N20" i="9"/>
  <c r="D3" i="7" s="1"/>
  <c r="J20" i="9"/>
  <c r="C3" i="7" s="1"/>
  <c r="E3" i="7" l="1"/>
  <c r="G3" i="7" s="1"/>
  <c r="G16" i="7"/>
  <c r="H16" i="7"/>
  <c r="K16" i="7" s="1"/>
  <c r="J23" i="7"/>
  <c r="H23" i="7" s="1"/>
  <c r="J50" i="5"/>
  <c r="J49" i="5"/>
  <c r="J47" i="5"/>
  <c r="J10" i="7" l="1"/>
  <c r="H10" i="7" s="1"/>
  <c r="H3" i="7"/>
  <c r="K3" i="7" s="1"/>
  <c r="H51" i="5"/>
  <c r="J48" i="5" s="1"/>
  <c r="V114" i="9" l="1"/>
  <c r="D20" i="7" s="1"/>
  <c r="V64" i="9"/>
  <c r="D18" i="7" s="1"/>
  <c r="R114" i="9"/>
  <c r="C20" i="7" s="1"/>
  <c r="E20" i="7" s="1"/>
  <c r="R64" i="9"/>
  <c r="C18" i="7" s="1"/>
  <c r="E18" i="7" s="1"/>
  <c r="N114" i="9"/>
  <c r="D7" i="7" s="1"/>
  <c r="N64" i="9"/>
  <c r="D5" i="7" s="1"/>
  <c r="J114" i="9"/>
  <c r="C7" i="7" s="1"/>
  <c r="E7" i="7" s="1"/>
  <c r="J64" i="9"/>
  <c r="C5" i="7" s="1"/>
  <c r="E5" i="7" s="1"/>
  <c r="H5" i="7" l="1"/>
  <c r="G5" i="7"/>
  <c r="G9" i="7" s="1"/>
  <c r="G20" i="7"/>
  <c r="H20" i="7"/>
  <c r="K20" i="7" s="1"/>
  <c r="G18" i="7"/>
  <c r="G22" i="7" s="1"/>
  <c r="H18" i="7"/>
  <c r="G7" i="7"/>
  <c r="H7" i="7"/>
  <c r="K7" i="7" s="1"/>
  <c r="K18" i="7" l="1"/>
  <c r="K23" i="7" s="1"/>
  <c r="K5" i="7"/>
  <c r="K10" i="7" s="1"/>
  <c r="H9" i="7"/>
  <c r="K9" i="7" s="1"/>
  <c r="G10" i="7"/>
  <c r="G23" i="7"/>
  <c r="H22" i="7"/>
  <c r="K22" i="7" s="1"/>
  <c r="D8" i="7" l="1"/>
  <c r="G8" i="7" s="1"/>
  <c r="H8" i="7" s="1"/>
  <c r="K8" i="7" s="1"/>
</calcChain>
</file>

<file path=xl/sharedStrings.xml><?xml version="1.0" encoding="utf-8"?>
<sst xmlns="http://schemas.openxmlformats.org/spreadsheetml/2006/main" count="461" uniqueCount="286">
  <si>
    <t>SA 4</t>
  </si>
  <si>
    <t>SA 5</t>
  </si>
  <si>
    <t>SA 9</t>
  </si>
  <si>
    <t>SA 10</t>
  </si>
  <si>
    <t>SA P1</t>
  </si>
  <si>
    <t>Noise from Building Equipment</t>
  </si>
  <si>
    <t>Light Pollution</t>
  </si>
  <si>
    <t>Site Aspects</t>
  </si>
  <si>
    <t>MA P1</t>
  </si>
  <si>
    <t>MA P2</t>
  </si>
  <si>
    <t>SA 7a</t>
  </si>
  <si>
    <t>SA 7b</t>
  </si>
  <si>
    <t>MA 1</t>
  </si>
  <si>
    <t>MA 2</t>
  </si>
  <si>
    <t>MA 5</t>
  </si>
  <si>
    <t>MA 7a</t>
  </si>
  <si>
    <t>MA 7b</t>
  </si>
  <si>
    <t>Building Reuse</t>
  </si>
  <si>
    <t>Modular and Standardised Design</t>
  </si>
  <si>
    <t>Use of Non-CFC Based Refrigerants</t>
  </si>
  <si>
    <t>Waste Recycling Facilities</t>
  </si>
  <si>
    <t>Rapidly Renewable Materials</t>
  </si>
  <si>
    <t>Sustainable Forest Products</t>
  </si>
  <si>
    <t>Ozone Depleting Substances - Refrigerants</t>
  </si>
  <si>
    <t>IA 1</t>
  </si>
  <si>
    <t>IA 2</t>
  </si>
  <si>
    <t>IA 3</t>
  </si>
  <si>
    <t>Innovative Techniques</t>
  </si>
  <si>
    <t>BEAM Professional</t>
  </si>
  <si>
    <t>Energy Use</t>
  </si>
  <si>
    <t>EU P1</t>
  </si>
  <si>
    <t>EU 3</t>
  </si>
  <si>
    <t>EU 4</t>
  </si>
  <si>
    <t>EU 5</t>
  </si>
  <si>
    <t>EU 6</t>
  </si>
  <si>
    <t>EU 10a</t>
  </si>
  <si>
    <t>EU 10b</t>
  </si>
  <si>
    <t>EU 10c</t>
  </si>
  <si>
    <t>EU 10d</t>
  </si>
  <si>
    <t>EU 10e</t>
  </si>
  <si>
    <t>Water Use</t>
  </si>
  <si>
    <t>WU P1</t>
  </si>
  <si>
    <t>WU P2</t>
  </si>
  <si>
    <t>WU 1</t>
  </si>
  <si>
    <t>WU 2</t>
  </si>
  <si>
    <t>WU 3</t>
  </si>
  <si>
    <t>WU 5</t>
  </si>
  <si>
    <t>WU 6</t>
  </si>
  <si>
    <t>IEQ P1</t>
  </si>
  <si>
    <t>IEQ 2</t>
  </si>
  <si>
    <t>IEQ 3</t>
  </si>
  <si>
    <t>IEQ 4</t>
  </si>
  <si>
    <t>IEQ 6</t>
  </si>
  <si>
    <t>IEQ 9</t>
  </si>
  <si>
    <t>IEQ 10</t>
  </si>
  <si>
    <t>IEQ 14a</t>
  </si>
  <si>
    <t>IEQ 14b</t>
  </si>
  <si>
    <t>IEQ 16</t>
  </si>
  <si>
    <t>IEQ 17</t>
  </si>
  <si>
    <t>IEQ 18</t>
  </si>
  <si>
    <t>IEQ 19</t>
  </si>
  <si>
    <t>IEQ 20</t>
  </si>
  <si>
    <t>IEQ 21</t>
  </si>
  <si>
    <t>IEQ 22</t>
  </si>
  <si>
    <t>IEQ 1</t>
  </si>
  <si>
    <t>Minimum Ventilation Performance</t>
  </si>
  <si>
    <t>Security</t>
  </si>
  <si>
    <t>Biological Contamination</t>
  </si>
  <si>
    <t>Waste Disposal Facilities</t>
  </si>
  <si>
    <t>IAQ in Car Parks</t>
  </si>
  <si>
    <t>Increased Ventilation</t>
  </si>
  <si>
    <t>Background Ventilation</t>
  </si>
  <si>
    <t>Natural Lighting</t>
  </si>
  <si>
    <t>Interior Lighting in Normally Occupied Areas</t>
  </si>
  <si>
    <t>Interior Lighting in Areas Not Normally Occupied</t>
  </si>
  <si>
    <t>Room Acoustics</t>
  </si>
  <si>
    <t>Noise Isolation</t>
  </si>
  <si>
    <t>Background Noise</t>
  </si>
  <si>
    <t>Energy Efficient Appliances</t>
  </si>
  <si>
    <t>EU 7</t>
  </si>
  <si>
    <t>Renewable Energy Systems</t>
  </si>
  <si>
    <t>Minimum Energy Performance</t>
  </si>
  <si>
    <t>Water Quality Survey</t>
  </si>
  <si>
    <t>Minimum Water Saving Performance</t>
  </si>
  <si>
    <t>Annual Water Use</t>
  </si>
  <si>
    <t>Monitoring and Control</t>
  </si>
  <si>
    <t>Effluent Discharge to Foul Sewers</t>
  </si>
  <si>
    <t>Credits Applicable</t>
  </si>
  <si>
    <t>% Area</t>
  </si>
  <si>
    <t>Type of Area</t>
  </si>
  <si>
    <t>Ventilation System</t>
  </si>
  <si>
    <t xml:space="preserve">SA 1 </t>
  </si>
  <si>
    <t>BONUS</t>
  </si>
  <si>
    <t>Credit Summary</t>
  </si>
  <si>
    <t>Project Description:</t>
  </si>
  <si>
    <t xml:space="preserve">Master Programme Submitted: </t>
  </si>
  <si>
    <t>Whether this project applies for GFA concession?</t>
  </si>
  <si>
    <t xml:space="preserve">Project Name: </t>
  </si>
  <si>
    <t xml:space="preserve">Provisional Assessment (PA) / Final Assessment (FA) : </t>
  </si>
  <si>
    <t>a) Demolition</t>
  </si>
  <si>
    <t>b) Foundation</t>
  </si>
  <si>
    <t xml:space="preserve">d) Target Consent Date: </t>
  </si>
  <si>
    <t>Not Applicable:</t>
  </si>
  <si>
    <t>c) Super-Structure / Construction</t>
  </si>
  <si>
    <t>BEAM Plus Project No:</t>
  </si>
  <si>
    <t>Approved GBP Submitted:</t>
  </si>
  <si>
    <t xml:space="preserve">CFA with 10% Concession: </t>
  </si>
  <si>
    <t xml:space="preserve">CFA without 10% Concession: </t>
  </si>
  <si>
    <t>CFA Area (m²)</t>
  </si>
  <si>
    <t>GFA Area as shown in GBP (m²)</t>
  </si>
  <si>
    <t>Area Weighting Method</t>
  </si>
  <si>
    <t>Category</t>
  </si>
  <si>
    <t>Area A</t>
  </si>
  <si>
    <t>Area B</t>
  </si>
  <si>
    <t>Area C</t>
  </si>
  <si>
    <t>Area D</t>
  </si>
  <si>
    <t>Lighting System in Car Parks</t>
  </si>
  <si>
    <t>Indoor Environmental Quality</t>
  </si>
  <si>
    <t>Plumbing and Drainage</t>
  </si>
  <si>
    <t>Ventilation in Common Areas - Ventilation by Any Means</t>
  </si>
  <si>
    <t>Ventilation in Common Areas - Use of Natural Ventilation</t>
  </si>
  <si>
    <t>Thermal Comfort in Air-conditioned Premises - Temperature</t>
  </si>
  <si>
    <t>Thermal Comfort in Air-conditioned Premises - Room Air Distribution</t>
  </si>
  <si>
    <t>Thermal Comfort in Naturally Ventilated Premises - Performance with Natural Ventilation</t>
  </si>
  <si>
    <t>Innovations and Additions</t>
  </si>
  <si>
    <t>Performance Enhancements</t>
  </si>
  <si>
    <t>Submission Template</t>
  </si>
  <si>
    <t>Applicable Credits</t>
  </si>
  <si>
    <t>Achieved Credits</t>
  </si>
  <si>
    <t>% of Achieved Credits</t>
  </si>
  <si>
    <t>No. of Document(s) Submitted</t>
  </si>
  <si>
    <t>Access for Persons with Disability</t>
  </si>
  <si>
    <t>Total CFA Area (m²)</t>
  </si>
  <si>
    <t>Category Weight Factor</t>
  </si>
  <si>
    <t>Weighted Achieved Score</t>
  </si>
  <si>
    <t>Achieved Sub-Rating</t>
  </si>
  <si>
    <t>Overall Rating</t>
  </si>
  <si>
    <t>Sub Rating</t>
  </si>
  <si>
    <t xml:space="preserve">e) Target OP Date: </t>
  </si>
  <si>
    <t xml:space="preserve">Completion Date: </t>
  </si>
  <si>
    <t xml:space="preserve">Start Date: </t>
  </si>
  <si>
    <t>Materials Aspects</t>
  </si>
  <si>
    <t>Environmentally Purchasing Plan</t>
  </si>
  <si>
    <t>BEAM Certified Building</t>
  </si>
  <si>
    <t>SA 2</t>
  </si>
  <si>
    <t>SA 3</t>
  </si>
  <si>
    <t>Health, Safety and Environmental Management</t>
  </si>
  <si>
    <t>Environmental Purchasing Practices</t>
  </si>
  <si>
    <t>SA 6a</t>
  </si>
  <si>
    <t>Building and Site Operation and Maintenance - Building Maintenance</t>
  </si>
  <si>
    <t>SA 6b</t>
  </si>
  <si>
    <t>Building and Site Operation and Maintenance - External Areas and Facilities</t>
  </si>
  <si>
    <t>SA 6c</t>
  </si>
  <si>
    <t>Building and Site Operation and Maintenance - Operations and Maintenance Manual</t>
  </si>
  <si>
    <t>Building Services Operation and Maintenance - Central HVAC Systems</t>
  </si>
  <si>
    <t>Building Services Operation and Maintenance - Other Engineering Systems</t>
  </si>
  <si>
    <t>SA 7c</t>
  </si>
  <si>
    <t>SA 8</t>
  </si>
  <si>
    <t>Staffing and Resources</t>
  </si>
  <si>
    <t>User Guidance</t>
  </si>
  <si>
    <t>Green Cleaning</t>
  </si>
  <si>
    <t>MA 3a</t>
  </si>
  <si>
    <t>MA 3b</t>
  </si>
  <si>
    <t>MA 3c</t>
  </si>
  <si>
    <t>Adaptability and Deconstruction - Spatial Adaptability</t>
  </si>
  <si>
    <t>Adaptability and Deconstruction - Flexible Engineering Services</t>
  </si>
  <si>
    <t>Adaptability and Deconstruction - Structural Adaptability</t>
  </si>
  <si>
    <t>MA 4</t>
  </si>
  <si>
    <t>Ozone Depleting Substances - Fire Suppression and Other Materials</t>
  </si>
  <si>
    <t>MA 6b</t>
  </si>
  <si>
    <t>MA 6a</t>
  </si>
  <si>
    <t>Waste Management - Waste Management Audit</t>
  </si>
  <si>
    <t>Waste Management - Waste Management Practices</t>
  </si>
  <si>
    <t>WU P3</t>
  </si>
  <si>
    <t>Water Conservation Plan</t>
  </si>
  <si>
    <t>Water Use for Irrigation</t>
  </si>
  <si>
    <t>WU 4</t>
  </si>
  <si>
    <t>Water Recycling</t>
  </si>
  <si>
    <t>Water Audit</t>
  </si>
  <si>
    <t>Ventilation System in Car Parks</t>
  </si>
  <si>
    <t>EU 8a</t>
  </si>
  <si>
    <t>EU 8b</t>
  </si>
  <si>
    <t>Testing and Commissioning - HVAC Systems and Equipment</t>
  </si>
  <si>
    <t>Testing and Commissioning - Non-HVAC Systems and Equipment</t>
  </si>
  <si>
    <t>EU 9a</t>
  </si>
  <si>
    <t>Metering and Monitoring - Electrical Loads</t>
  </si>
  <si>
    <t>EU 9b</t>
  </si>
  <si>
    <t>Metering and Monitoring - Central HVAC Plant</t>
  </si>
  <si>
    <t>Energy Management - Energy Auditing</t>
  </si>
  <si>
    <t>Energy Management - Monitoring and Targets</t>
  </si>
  <si>
    <t>Energy Management - Energy Management Plan</t>
  </si>
  <si>
    <t>Energy Management - Energy Management Manual</t>
  </si>
  <si>
    <t>Energy Management - Energy Charge</t>
  </si>
  <si>
    <t>IEQ 5</t>
  </si>
  <si>
    <t>Integrated Pest Management</t>
  </si>
  <si>
    <t>Construction IAQ Management</t>
  </si>
  <si>
    <t>IEQ 11</t>
  </si>
  <si>
    <t>IEQ 12</t>
  </si>
  <si>
    <t>Localised Ventilation</t>
  </si>
  <si>
    <t>IEQ 15a</t>
  </si>
  <si>
    <t>IEQ 15b</t>
  </si>
  <si>
    <t>IEQ 23</t>
  </si>
  <si>
    <t>Amenity Features</t>
  </si>
  <si>
    <t>IEQ 13a</t>
  </si>
  <si>
    <t>IEQ 13b</t>
  </si>
  <si>
    <t>Residential</t>
  </si>
  <si>
    <t>Split Type A/C</t>
  </si>
  <si>
    <t>Retail</t>
  </si>
  <si>
    <t>Central A/C</t>
  </si>
  <si>
    <t>Mechnical Vent</t>
  </si>
  <si>
    <t>EU 1a</t>
  </si>
  <si>
    <t>EU 1b</t>
  </si>
  <si>
    <t>EU 1c</t>
  </si>
  <si>
    <t>EU 1d</t>
  </si>
  <si>
    <t>Air-Conditioning Units</t>
  </si>
  <si>
    <t>Thermal Comfort in Naturally Ventilated Premises - Performance with Air-Conditioning</t>
  </si>
  <si>
    <t>BEAM PLUS SUBMISSION SUMMARY (Existing Buildings V. 1.1)</t>
  </si>
  <si>
    <t>EU 2a</t>
  </si>
  <si>
    <t>Peak Electricity Demand Reduction - Commercial Buildings</t>
  </si>
  <si>
    <t>EU 2b</t>
  </si>
  <si>
    <t>Peak Electricity Demand Reduction - Hotel Buildings</t>
  </si>
  <si>
    <t>Peak Electricity Demand Reduction - Educational and Residential Buildings</t>
  </si>
  <si>
    <t>EU 2c</t>
  </si>
  <si>
    <t>IEQ 7a</t>
  </si>
  <si>
    <t>IEQ 7b</t>
  </si>
  <si>
    <t>IEQ 8a</t>
  </si>
  <si>
    <t>Indoor Sources of Air Pollution - Volatile Organic Compounds (VOCs)</t>
  </si>
  <si>
    <t>IEQ 8b</t>
  </si>
  <si>
    <t>Indoor Sources of Air Pollution - Formaldehyde (HCHO)</t>
  </si>
  <si>
    <t>IEQ 8c</t>
  </si>
  <si>
    <t>Indoor Sources of Air Pollution - Radon (Rn)</t>
  </si>
  <si>
    <t>)</t>
  </si>
  <si>
    <t>(Please specify consent detail:</t>
  </si>
  <si>
    <t>m²</t>
  </si>
  <si>
    <t>Credits 
Submitted</t>
  </si>
  <si>
    <t>BAS
Credits Applicable</t>
  </si>
  <si>
    <t>BAS
Credits Achieved</t>
  </si>
  <si>
    <t>Submitted Credits</t>
  </si>
  <si>
    <t>Building Services Operation and Maintenance - Assessment of Operation &amp; Maintenance Practices</t>
  </si>
  <si>
    <t>Reduction of CO2 Emissions - Commercial and Hotel Buildings</t>
  </si>
  <si>
    <t>Reduction of CO2 Emissions - Educational Buildings</t>
  </si>
  <si>
    <t>Reduction of CO2 Emissions - Residential Buildings</t>
  </si>
  <si>
    <t>Reduction of CO2 Emissions - For All Building Types Using Performance-Based BEC Method</t>
  </si>
  <si>
    <t>Outdoor Sources of Air Pollution - Carbon Monoxide (CO), Nitrogen Dioxide (NO2) and Ozone (O3)</t>
  </si>
  <si>
    <t>Outdoor Sources of Air Pollution - Respirable Suspended Particulate (RSP, PM10)</t>
  </si>
  <si>
    <t xml:space="preserve">Carpark </t>
  </si>
  <si>
    <t>PR</t>
  </si>
  <si>
    <t>Yes</t>
  </si>
  <si>
    <t xml:space="preserve">Clubhouse </t>
  </si>
  <si>
    <t>Chiller</t>
  </si>
  <si>
    <t>NA</t>
  </si>
  <si>
    <t>No</t>
  </si>
  <si>
    <t>Educational</t>
  </si>
  <si>
    <t>NS</t>
  </si>
  <si>
    <t>Hotel</t>
  </si>
  <si>
    <t>Industrial</t>
  </si>
  <si>
    <t>VRV</t>
  </si>
  <si>
    <t>Windows Type A/C</t>
  </si>
  <si>
    <t>Applicant Summary</t>
  </si>
  <si>
    <t>BAS Summary</t>
  </si>
  <si>
    <t>Defined Names</t>
  </si>
  <si>
    <t>areat</t>
  </si>
  <si>
    <t>ac</t>
  </si>
  <si>
    <t>area</t>
  </si>
  <si>
    <t>yn</t>
  </si>
  <si>
    <t>prereq</t>
  </si>
  <si>
    <t>prereq_b</t>
  </si>
  <si>
    <t>sco_1</t>
  </si>
  <si>
    <t>sco_1_b</t>
  </si>
  <si>
    <t>sco_2</t>
  </si>
  <si>
    <t>sco_2_b</t>
  </si>
  <si>
    <t>sco_3</t>
  </si>
  <si>
    <t>sco_3_b</t>
  </si>
  <si>
    <t>sco_5</t>
  </si>
  <si>
    <t>sco_5_b</t>
  </si>
  <si>
    <t>sco_15</t>
  </si>
  <si>
    <t>sco_15_b</t>
  </si>
  <si>
    <t>sco_bon</t>
  </si>
  <si>
    <t>sco_bon_b</t>
  </si>
  <si>
    <t>1B</t>
  </si>
  <si>
    <t>BAS Remarks</t>
  </si>
  <si>
    <t>sco_1_a</t>
  </si>
  <si>
    <t>sco_2_a</t>
  </si>
  <si>
    <t>sco_3_a</t>
  </si>
  <si>
    <t>sco_5_a</t>
  </si>
  <si>
    <t>sco_15_a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</si>
</sst>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0."/>
    <numFmt numFmtId="166" formatCode="0.0"/>
    <numFmt numFmtId="167" formatCode="_(* #,##0_);_(* \(#,##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1"/>
      <color theme="1"/>
      <name val="Calibri"/>
      <family val="1"/>
      <charset val="136"/>
      <scheme val="minor"/>
    </font>
    <font>
      <b/>
      <sz val="11"/>
      <name val="Arial"/>
      <family val="2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3"/>
      <charset val="136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DB4E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 style="thin">
        <color theme="0" tint="-0.24994659260841701"/>
      </top>
      <bottom style="thin">
        <color auto="1"/>
      </bottom>
      <diagonal/>
    </border>
    <border>
      <left/>
      <right style="thin">
        <color theme="0" tint="-0.2499465926084170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/>
      <diagonal/>
    </border>
    <border>
      <left style="thin">
        <color auto="1"/>
      </left>
      <right style="thin">
        <color auto="1"/>
      </right>
      <top/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thin">
        <color theme="0" tint="-0.249977111117893"/>
      </top>
      <bottom/>
      <diagonal/>
    </border>
    <border>
      <left style="thin">
        <color auto="1"/>
      </left>
      <right style="thin">
        <color auto="1"/>
      </right>
      <top style="thin">
        <color theme="0" tint="-0.24994659260841701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249977111117893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1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" fillId="0" borderId="0"/>
    <xf numFmtId="0" fontId="19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0" fontId="4" fillId="22" borderId="0" applyNumberFormat="0" applyBorder="0" applyAlignment="0" applyProtection="0">
      <alignment vertical="center"/>
    </xf>
    <xf numFmtId="0" fontId="1" fillId="23" borderId="7" applyNumberFormat="0" applyFont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21" borderId="2" applyNumberFormat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4" fillId="7" borderId="1" applyNumberFormat="0" applyAlignment="0" applyProtection="0">
      <alignment vertical="center"/>
    </xf>
    <xf numFmtId="0" fontId="15" fillId="20" borderId="8" applyNumberFormat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28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/>
    <xf numFmtId="0" fontId="0" fillId="0" borderId="0" xfId="0" applyFont="1" applyProtection="1">
      <protection locked="0"/>
    </xf>
    <xf numFmtId="0" fontId="0" fillId="0" borderId="0" xfId="0" applyFont="1" applyProtection="1"/>
    <xf numFmtId="165" fontId="0" fillId="0" borderId="0" xfId="0" applyNumberFormat="1" applyFont="1"/>
    <xf numFmtId="0" fontId="22" fillId="0" borderId="0" xfId="0" applyFont="1"/>
    <xf numFmtId="0" fontId="20" fillId="0" borderId="0" xfId="22" applyFont="1" applyBorder="1" applyAlignment="1">
      <alignment vertical="top" wrapText="1" shrinkToFit="1"/>
    </xf>
    <xf numFmtId="0" fontId="0" fillId="0" borderId="0" xfId="0" applyBorder="1" applyAlignment="1"/>
    <xf numFmtId="0" fontId="0" fillId="0" borderId="0" xfId="0" applyFont="1" applyBorder="1" applyAlignment="1">
      <alignment horizontal="center"/>
    </xf>
    <xf numFmtId="0" fontId="20" fillId="0" borderId="0" xfId="22" applyFont="1" applyFill="1" applyBorder="1" applyAlignment="1">
      <alignment vertical="top" wrapText="1" shrinkToFi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/>
    <xf numFmtId="0" fontId="0" fillId="0" borderId="0" xfId="0" applyFont="1" applyFill="1"/>
    <xf numFmtId="165" fontId="0" fillId="0" borderId="0" xfId="0" applyNumberFormat="1" applyFont="1" applyFill="1"/>
    <xf numFmtId="0" fontId="0" fillId="0" borderId="0" xfId="0" applyFill="1"/>
    <xf numFmtId="0" fontId="0" fillId="0" borderId="0" xfId="0" applyFont="1" applyFill="1" applyBorder="1" applyAlignment="1"/>
    <xf numFmtId="0" fontId="0" fillId="0" borderId="0" xfId="0" applyFont="1" applyFill="1" applyBorder="1" applyAlignment="1">
      <alignment vertical="center"/>
    </xf>
    <xf numFmtId="0" fontId="0" fillId="0" borderId="27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Fill="1" applyBorder="1" applyAlignment="1">
      <alignment vertical="top"/>
    </xf>
    <xf numFmtId="0" fontId="0" fillId="0" borderId="0" xfId="0" applyFill="1" applyAlignment="1">
      <alignment vertical="center"/>
    </xf>
    <xf numFmtId="0" fontId="23" fillId="0" borderId="0" xfId="22" applyFont="1" applyFill="1" applyBorder="1" applyAlignment="1">
      <alignment vertical="center" wrapText="1" shrinkToFit="1"/>
    </xf>
    <xf numFmtId="0" fontId="0" fillId="0" borderId="0" xfId="0" applyBorder="1" applyAlignment="1">
      <alignment horizontal="center" vertical="center"/>
    </xf>
    <xf numFmtId="166" fontId="0" fillId="0" borderId="40" xfId="0" applyNumberFormat="1" applyBorder="1" applyAlignment="1">
      <alignment horizontal="center" vertical="center"/>
    </xf>
    <xf numFmtId="166" fontId="0" fillId="0" borderId="30" xfId="0" applyNumberFormat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6" fontId="0" fillId="0" borderId="0" xfId="0" applyNumberFormat="1" applyBorder="1" applyAlignment="1">
      <alignment horizontal="center" vertical="center"/>
    </xf>
    <xf numFmtId="9" fontId="0" fillId="0" borderId="40" xfId="48" applyFont="1" applyBorder="1" applyAlignment="1">
      <alignment horizontal="center" vertical="center"/>
    </xf>
    <xf numFmtId="166" fontId="0" fillId="25" borderId="31" xfId="0" applyNumberFormat="1" applyFill="1" applyBorder="1" applyAlignment="1">
      <alignment horizontal="center" vertical="center"/>
    </xf>
    <xf numFmtId="9" fontId="0" fillId="25" borderId="31" xfId="48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3" fillId="0" borderId="0" xfId="22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/>
    </xf>
    <xf numFmtId="0" fontId="0" fillId="24" borderId="43" xfId="0" applyFont="1" applyFill="1" applyBorder="1" applyAlignment="1">
      <alignment horizontal="center" vertical="center"/>
    </xf>
    <xf numFmtId="166" fontId="0" fillId="0" borderId="32" xfId="0" applyNumberForma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166" fontId="0" fillId="0" borderId="33" xfId="0" applyNumberFormat="1" applyBorder="1" applyAlignment="1">
      <alignment horizontal="center" vertical="center"/>
    </xf>
    <xf numFmtId="166" fontId="0" fillId="0" borderId="41" xfId="0" applyNumberFormat="1" applyBorder="1" applyAlignment="1">
      <alignment horizontal="center" vertical="center"/>
    </xf>
    <xf numFmtId="166" fontId="22" fillId="0" borderId="43" xfId="0" applyNumberFormat="1" applyFont="1" applyBorder="1" applyAlignment="1">
      <alignment horizontal="center" vertical="center"/>
    </xf>
    <xf numFmtId="9" fontId="0" fillId="0" borderId="44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0" borderId="33" xfId="0" applyNumberFormat="1" applyBorder="1" applyAlignment="1">
      <alignment horizontal="center" vertical="center"/>
    </xf>
    <xf numFmtId="0" fontId="0" fillId="24" borderId="43" xfId="0" applyFont="1" applyFill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24" borderId="15" xfId="0" applyFont="1" applyFill="1" applyBorder="1" applyAlignment="1">
      <alignment vertical="center"/>
    </xf>
    <xf numFmtId="9" fontId="22" fillId="0" borderId="15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3" fillId="26" borderId="0" xfId="22" applyFont="1" applyFill="1" applyBorder="1" applyAlignment="1">
      <alignment horizontal="center" vertical="center" wrapText="1" shrinkToFit="1"/>
    </xf>
    <xf numFmtId="0" fontId="22" fillId="26" borderId="0" xfId="0" applyFont="1" applyFill="1" applyAlignment="1">
      <alignment vertical="center"/>
    </xf>
    <xf numFmtId="0" fontId="22" fillId="26" borderId="0" xfId="0" applyFont="1" applyFill="1" applyAlignment="1">
      <alignment horizontal="left" vertical="center"/>
    </xf>
    <xf numFmtId="0" fontId="0" fillId="26" borderId="0" xfId="0" applyFont="1" applyFill="1" applyAlignment="1">
      <alignment horizontal="left" vertical="center"/>
    </xf>
    <xf numFmtId="165" fontId="0" fillId="26" borderId="0" xfId="0" applyNumberFormat="1" applyFont="1" applyFill="1" applyAlignment="1">
      <alignment horizontal="left"/>
    </xf>
    <xf numFmtId="165" fontId="0" fillId="26" borderId="0" xfId="0" applyNumberFormat="1" applyFont="1" applyFill="1"/>
    <xf numFmtId="0" fontId="0" fillId="26" borderId="0" xfId="0" applyFont="1" applyFill="1" applyAlignment="1">
      <alignment vertical="center"/>
    </xf>
    <xf numFmtId="165" fontId="22" fillId="26" borderId="0" xfId="0" applyNumberFormat="1" applyFont="1" applyFill="1" applyAlignment="1">
      <alignment horizontal="left" vertical="center"/>
    </xf>
    <xf numFmtId="0" fontId="0" fillId="26" borderId="0" xfId="0" applyFont="1" applyFill="1" applyAlignment="1"/>
    <xf numFmtId="0" fontId="0" fillId="26" borderId="0" xfId="0" applyFill="1"/>
    <xf numFmtId="0" fontId="0" fillId="26" borderId="0" xfId="0" applyFont="1" applyFill="1" applyBorder="1" applyAlignment="1"/>
    <xf numFmtId="165" fontId="22" fillId="26" borderId="0" xfId="0" applyNumberFormat="1" applyFont="1" applyFill="1" applyAlignment="1">
      <alignment vertical="center"/>
    </xf>
    <xf numFmtId="0" fontId="0" fillId="26" borderId="0" xfId="0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0" fillId="26" borderId="0" xfId="0" applyFill="1" applyAlignment="1">
      <alignment horizontal="left" vertical="center"/>
    </xf>
    <xf numFmtId="0" fontId="0" fillId="26" borderId="0" xfId="0" applyFill="1" applyAlignment="1">
      <alignment vertical="center"/>
    </xf>
    <xf numFmtId="165" fontId="0" fillId="26" borderId="0" xfId="0" applyNumberFormat="1" applyFont="1" applyFill="1" applyAlignment="1">
      <alignment vertical="center"/>
    </xf>
    <xf numFmtId="0" fontId="0" fillId="26" borderId="0" xfId="0" applyFont="1" applyFill="1" applyAlignment="1">
      <alignment horizontal="right" vertical="center"/>
    </xf>
    <xf numFmtId="0" fontId="22" fillId="26" borderId="0" xfId="0" applyFont="1" applyFill="1" applyBorder="1" applyAlignment="1">
      <alignment vertical="center"/>
    </xf>
    <xf numFmtId="0" fontId="0" fillId="26" borderId="15" xfId="0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 wrapText="1"/>
    </xf>
    <xf numFmtId="167" fontId="0" fillId="26" borderId="15" xfId="49" applyNumberFormat="1" applyFont="1" applyFill="1" applyBorder="1" applyAlignment="1">
      <alignment horizontal="center" vertical="center"/>
    </xf>
    <xf numFmtId="0" fontId="0" fillId="26" borderId="48" xfId="0" applyFont="1" applyFill="1" applyBorder="1" applyAlignment="1">
      <alignment vertical="center"/>
    </xf>
    <xf numFmtId="0" fontId="0" fillId="26" borderId="47" xfId="0" applyFont="1" applyFill="1" applyBorder="1" applyAlignment="1">
      <alignment vertical="center"/>
    </xf>
    <xf numFmtId="167" fontId="0" fillId="26" borderId="49" xfId="49" applyNumberFormat="1" applyFont="1" applyFill="1" applyBorder="1" applyAlignment="1">
      <alignment horizontal="center" vertical="center"/>
    </xf>
    <xf numFmtId="9" fontId="25" fillId="26" borderId="15" xfId="48" applyFont="1" applyFill="1" applyBorder="1" applyAlignment="1" applyProtection="1">
      <alignment horizontal="center" vertical="center"/>
    </xf>
    <xf numFmtId="165" fontId="22" fillId="0" borderId="0" xfId="0" applyNumberFormat="1" applyFont="1" applyProtection="1"/>
    <xf numFmtId="0" fontId="22" fillId="0" borderId="0" xfId="0" applyFont="1" applyProtection="1"/>
    <xf numFmtId="0" fontId="0" fillId="0" borderId="0" xfId="0" applyProtection="1"/>
    <xf numFmtId="165" fontId="0" fillId="0" borderId="0" xfId="0" applyNumberFormat="1" applyAlignment="1" applyProtection="1">
      <alignment vertical="center"/>
    </xf>
    <xf numFmtId="0" fontId="26" fillId="24" borderId="15" xfId="0" applyFont="1" applyFill="1" applyBorder="1" applyAlignment="1" applyProtection="1">
      <alignment horizontal="center" vertical="center" wrapText="1"/>
    </xf>
    <xf numFmtId="0" fontId="26" fillId="24" borderId="41" xfId="0" applyFont="1" applyFill="1" applyBorder="1" applyAlignment="1" applyProtection="1">
      <alignment horizontal="center" vertical="center" wrapText="1"/>
    </xf>
    <xf numFmtId="165" fontId="26" fillId="0" borderId="0" xfId="0" applyNumberFormat="1" applyFont="1" applyAlignment="1" applyProtection="1">
      <alignment horizontal="left" vertical="center"/>
    </xf>
    <xf numFmtId="0" fontId="27" fillId="0" borderId="44" xfId="0" applyFont="1" applyBorder="1" applyAlignment="1" applyProtection="1">
      <alignment horizontal="left" vertical="center"/>
    </xf>
    <xf numFmtId="0" fontId="27" fillId="0" borderId="34" xfId="0" applyFont="1" applyBorder="1" applyAlignment="1" applyProtection="1">
      <alignment horizontal="center" vertical="center"/>
    </xf>
    <xf numFmtId="0" fontId="27" fillId="0" borderId="24" xfId="0" applyFont="1" applyBorder="1" applyAlignment="1" applyProtection="1">
      <alignment vertical="center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0" fillId="0" borderId="46" xfId="0" applyFont="1" applyBorder="1" applyAlignment="1" applyProtection="1">
      <alignment horizontal="center" vertical="center" wrapText="1"/>
      <protection locked="0"/>
    </xf>
    <xf numFmtId="0" fontId="26" fillId="0" borderId="0" xfId="0" applyFont="1" applyProtection="1"/>
    <xf numFmtId="165" fontId="26" fillId="0" borderId="0" xfId="0" applyNumberFormat="1" applyFont="1" applyAlignment="1" applyProtection="1">
      <alignment vertical="center"/>
    </xf>
    <xf numFmtId="0" fontId="27" fillId="0" borderId="32" xfId="0" applyFont="1" applyBorder="1" applyAlignment="1" applyProtection="1">
      <alignment horizontal="left" vertical="center"/>
    </xf>
    <xf numFmtId="0" fontId="27" fillId="0" borderId="25" xfId="0" applyFont="1" applyBorder="1" applyAlignment="1" applyProtection="1">
      <alignment vertical="center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51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Alignment="1" applyProtection="1">
      <alignment horizontal="left" vertical="center"/>
    </xf>
    <xf numFmtId="0" fontId="26" fillId="0" borderId="32" xfId="0" applyFont="1" applyBorder="1" applyAlignment="1" applyProtection="1">
      <alignment horizontal="left" vertical="center"/>
    </xf>
    <xf numFmtId="0" fontId="26" fillId="0" borderId="25" xfId="0" applyFont="1" applyBorder="1" applyAlignment="1" applyProtection="1">
      <alignment vertical="center"/>
    </xf>
    <xf numFmtId="165" fontId="28" fillId="0" borderId="0" xfId="0" applyNumberFormat="1" applyFont="1" applyAlignment="1" applyProtection="1">
      <alignment vertical="center"/>
    </xf>
    <xf numFmtId="0" fontId="26" fillId="0" borderId="33" xfId="0" applyFont="1" applyBorder="1" applyAlignment="1" applyProtection="1">
      <alignment horizontal="left" vertical="center"/>
    </xf>
    <xf numFmtId="0" fontId="26" fillId="0" borderId="26" xfId="0" applyFont="1" applyBorder="1" applyAlignment="1" applyProtection="1">
      <alignment vertical="center"/>
    </xf>
    <xf numFmtId="0" fontId="26" fillId="0" borderId="48" xfId="0" applyFont="1" applyBorder="1" applyAlignment="1" applyProtection="1">
      <alignment vertical="center"/>
    </xf>
    <xf numFmtId="0" fontId="26" fillId="0" borderId="47" xfId="0" applyFont="1" applyBorder="1" applyAlignment="1" applyProtection="1">
      <alignment vertical="center"/>
    </xf>
    <xf numFmtId="0" fontId="28" fillId="0" borderId="15" xfId="0" applyFont="1" applyBorder="1" applyAlignment="1" applyProtection="1">
      <alignment horizontal="center" vertical="center"/>
    </xf>
    <xf numFmtId="165" fontId="22" fillId="0" borderId="0" xfId="0" applyNumberFormat="1" applyFont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165" fontId="22" fillId="0" borderId="0" xfId="0" applyNumberFormat="1" applyFont="1" applyBorder="1" applyProtection="1"/>
    <xf numFmtId="0" fontId="0" fillId="0" borderId="11" xfId="0" applyFont="1" applyBorder="1" applyProtection="1"/>
    <xf numFmtId="0" fontId="0" fillId="0" borderId="11" xfId="0" applyFont="1" applyBorder="1" applyAlignment="1" applyProtection="1"/>
    <xf numFmtId="0" fontId="0" fillId="0" borderId="11" xfId="0" applyFont="1" applyBorder="1" applyAlignment="1" applyProtection="1">
      <alignment horizontal="center"/>
    </xf>
    <xf numFmtId="0" fontId="0" fillId="0" borderId="0" xfId="0" applyBorder="1" applyProtection="1"/>
    <xf numFmtId="165" fontId="0" fillId="0" borderId="0" xfId="0" applyNumberFormat="1" applyFont="1" applyProtection="1"/>
    <xf numFmtId="0" fontId="26" fillId="24" borderId="16" xfId="0" applyFont="1" applyFill="1" applyBorder="1" applyAlignment="1" applyProtection="1">
      <alignment horizontal="center" vertical="center" wrapText="1"/>
    </xf>
    <xf numFmtId="165" fontId="26" fillId="0" borderId="0" xfId="0" applyNumberFormat="1" applyFont="1" applyProtection="1"/>
    <xf numFmtId="0" fontId="26" fillId="0" borderId="44" xfId="0" applyFont="1" applyBorder="1" applyAlignment="1" applyProtection="1">
      <alignment horizontal="left" vertical="center"/>
    </xf>
    <xf numFmtId="0" fontId="26" fillId="0" borderId="24" xfId="0" applyFont="1" applyBorder="1" applyAlignment="1" applyProtection="1">
      <alignment vertical="center"/>
    </xf>
    <xf numFmtId="0" fontId="26" fillId="0" borderId="50" xfId="0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165" fontId="28" fillId="0" borderId="0" xfId="0" applyNumberFormat="1" applyFont="1" applyProtection="1"/>
    <xf numFmtId="0" fontId="26" fillId="0" borderId="53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 wrapText="1"/>
      <protection locked="0"/>
    </xf>
    <xf numFmtId="0" fontId="26" fillId="0" borderId="48" xfId="0" applyFont="1" applyBorder="1" applyProtection="1"/>
    <xf numFmtId="0" fontId="26" fillId="0" borderId="48" xfId="0" applyFont="1" applyBorder="1" applyAlignment="1" applyProtection="1">
      <alignment horizontal="center"/>
    </xf>
    <xf numFmtId="0" fontId="26" fillId="0" borderId="47" xfId="0" applyFont="1" applyBorder="1" applyProtection="1"/>
    <xf numFmtId="165" fontId="0" fillId="0" borderId="0" xfId="0" applyNumberFormat="1" applyProtection="1"/>
    <xf numFmtId="0" fontId="0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Alignment="1" applyProtection="1">
      <alignment horizontal="center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55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56" xfId="0" applyFont="1" applyBorder="1" applyAlignment="1" applyProtection="1">
      <alignment horizontal="center" vertical="center"/>
      <protection locked="0"/>
    </xf>
    <xf numFmtId="0" fontId="26" fillId="0" borderId="58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59" xfId="0" applyFont="1" applyBorder="1" applyAlignment="1" applyProtection="1">
      <alignment horizontal="center" vertical="center"/>
      <protection locked="0"/>
    </xf>
    <xf numFmtId="0" fontId="26" fillId="0" borderId="60" xfId="0" applyFont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48" xfId="0" applyFont="1" applyBorder="1" applyAlignment="1" applyProtection="1"/>
    <xf numFmtId="165" fontId="0" fillId="0" borderId="0" xfId="0" applyNumberFormat="1" applyFont="1" applyBorder="1" applyProtection="1"/>
    <xf numFmtId="0" fontId="26" fillId="0" borderId="48" xfId="0" applyFont="1" applyFill="1" applyBorder="1" applyAlignment="1" applyProtection="1">
      <alignment vertical="center"/>
    </xf>
    <xf numFmtId="0" fontId="26" fillId="0" borderId="47" xfId="0" applyFont="1" applyFill="1" applyBorder="1" applyAlignment="1" applyProtection="1">
      <alignment vertical="center"/>
    </xf>
    <xf numFmtId="0" fontId="27" fillId="0" borderId="35" xfId="0" applyFont="1" applyBorder="1" applyAlignment="1" applyProtection="1">
      <alignment horizontal="center" vertical="center"/>
    </xf>
    <xf numFmtId="0" fontId="26" fillId="0" borderId="48" xfId="0" applyFont="1" applyBorder="1" applyAlignment="1" applyProtection="1">
      <alignment horizontal="center" vertical="center"/>
    </xf>
    <xf numFmtId="0" fontId="26" fillId="0" borderId="35" xfId="0" applyFont="1" applyBorder="1" applyAlignment="1" applyProtection="1">
      <alignment horizontal="center" vertical="center"/>
    </xf>
    <xf numFmtId="0" fontId="26" fillId="0" borderId="34" xfId="0" applyFont="1" applyBorder="1" applyAlignment="1" applyProtection="1">
      <alignment horizontal="center" vertical="center"/>
    </xf>
    <xf numFmtId="0" fontId="26" fillId="0" borderId="36" xfId="0" applyFont="1" applyBorder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9" borderId="43" xfId="0" applyFont="1" applyFill="1" applyBorder="1" applyAlignment="1">
      <alignment vertical="center"/>
    </xf>
    <xf numFmtId="0" fontId="0" fillId="29" borderId="15" xfId="0" applyFont="1" applyFill="1" applyBorder="1" applyAlignment="1">
      <alignment horizontal="center" vertical="center"/>
    </xf>
    <xf numFmtId="0" fontId="0" fillId="29" borderId="43" xfId="0" applyFont="1" applyFill="1" applyBorder="1" applyAlignment="1">
      <alignment horizontal="center" vertical="center"/>
    </xf>
    <xf numFmtId="0" fontId="0" fillId="29" borderId="15" xfId="0" applyFont="1" applyFill="1" applyBorder="1" applyAlignment="1">
      <alignment vertical="center"/>
    </xf>
    <xf numFmtId="0" fontId="28" fillId="0" borderId="11" xfId="0" applyFont="1" applyBorder="1"/>
    <xf numFmtId="0" fontId="28" fillId="0" borderId="11" xfId="0" applyFont="1" applyBorder="1" applyAlignment="1">
      <alignment horizontal="center" vertical="center"/>
    </xf>
    <xf numFmtId="0" fontId="22" fillId="0" borderId="11" xfId="0" applyFont="1" applyBorder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0" fillId="27" borderId="63" xfId="0" applyFill="1" applyBorder="1" applyAlignment="1" applyProtection="1">
      <alignment horizontal="center" vertical="center"/>
      <protection locked="0"/>
    </xf>
    <xf numFmtId="0" fontId="26" fillId="0" borderId="50" xfId="0" applyFont="1" applyBorder="1" applyAlignment="1" applyProtection="1">
      <alignment horizontal="justify" wrapText="1"/>
      <protection locked="0"/>
    </xf>
    <xf numFmtId="0" fontId="26" fillId="0" borderId="57" xfId="0" applyFont="1" applyBorder="1" applyAlignment="1" applyProtection="1">
      <alignment horizontal="justify" wrapText="1"/>
      <protection locked="0"/>
    </xf>
    <xf numFmtId="0" fontId="26" fillId="0" borderId="16" xfId="0" applyFont="1" applyBorder="1" applyAlignment="1" applyProtection="1">
      <alignment horizontal="justify" wrapText="1"/>
      <protection locked="0"/>
    </xf>
    <xf numFmtId="0" fontId="26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26" borderId="11" xfId="0" applyFont="1" applyFill="1" applyBorder="1" applyAlignment="1" applyProtection="1">
      <alignment horizontal="left" vertical="center"/>
      <protection locked="0"/>
    </xf>
    <xf numFmtId="0" fontId="0" fillId="26" borderId="15" xfId="0" applyFill="1" applyBorder="1" applyAlignment="1" applyProtection="1">
      <alignment horizontal="center" vertical="center"/>
      <protection locked="0"/>
    </xf>
    <xf numFmtId="0" fontId="0" fillId="26" borderId="42" xfId="0" applyFill="1" applyBorder="1" applyAlignment="1" applyProtection="1">
      <alignment vertical="center"/>
      <protection locked="0"/>
    </xf>
    <xf numFmtId="167" fontId="0" fillId="26" borderId="15" xfId="49" applyNumberFormat="1" applyFont="1" applyFill="1" applyBorder="1" applyAlignment="1" applyProtection="1">
      <alignment horizontal="center" vertical="center"/>
      <protection locked="0"/>
    </xf>
    <xf numFmtId="166" fontId="0" fillId="0" borderId="44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166" fontId="0" fillId="0" borderId="32" xfId="0" applyNumberFormat="1" applyBorder="1" applyAlignment="1" applyProtection="1">
      <alignment horizontal="center" vertical="center"/>
      <protection locked="0"/>
    </xf>
    <xf numFmtId="166" fontId="0" fillId="0" borderId="30" xfId="0" applyNumberForma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66" fontId="0" fillId="0" borderId="33" xfId="0" applyNumberFormat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166" fontId="0" fillId="0" borderId="40" xfId="0" applyNumberFormat="1" applyBorder="1" applyAlignment="1" applyProtection="1">
      <alignment horizontal="center" vertical="center"/>
      <protection locked="0"/>
    </xf>
    <xf numFmtId="9" fontId="0" fillId="0" borderId="40" xfId="48" applyFont="1" applyBorder="1" applyAlignment="1" applyProtection="1">
      <alignment horizontal="center" vertical="center"/>
      <protection locked="0"/>
    </xf>
    <xf numFmtId="166" fontId="0" fillId="0" borderId="31" xfId="0" applyNumberFormat="1" applyBorder="1" applyAlignment="1" applyProtection="1">
      <alignment horizontal="center" vertical="center"/>
      <protection locked="0"/>
    </xf>
    <xf numFmtId="0" fontId="0" fillId="26" borderId="43" xfId="0" applyFont="1" applyFill="1" applyBorder="1" applyAlignment="1">
      <alignment horizontal="right" vertical="center"/>
    </xf>
    <xf numFmtId="0" fontId="0" fillId="26" borderId="41" xfId="0" applyFont="1" applyFill="1" applyBorder="1" applyAlignment="1">
      <alignment horizontal="right" vertical="center"/>
    </xf>
    <xf numFmtId="0" fontId="0" fillId="26" borderId="42" xfId="0" applyFont="1" applyFill="1" applyBorder="1" applyAlignment="1">
      <alignment horizontal="right" vertical="center"/>
    </xf>
    <xf numFmtId="0" fontId="23" fillId="26" borderId="0" xfId="22" applyFont="1" applyFill="1" applyBorder="1" applyAlignment="1">
      <alignment horizontal="center" vertical="center" wrapText="1" shrinkToFit="1"/>
    </xf>
    <xf numFmtId="0" fontId="0" fillId="26" borderId="43" xfId="0" applyFont="1" applyFill="1" applyBorder="1" applyAlignment="1" applyProtection="1">
      <alignment horizontal="left" vertical="center"/>
      <protection locked="0"/>
    </xf>
    <xf numFmtId="0" fontId="0" fillId="26" borderId="41" xfId="0" applyFont="1" applyFill="1" applyBorder="1" applyAlignment="1" applyProtection="1">
      <alignment horizontal="left" vertical="center"/>
      <protection locked="0"/>
    </xf>
    <xf numFmtId="0" fontId="0" fillId="26" borderId="42" xfId="0" applyFont="1" applyFill="1" applyBorder="1" applyAlignment="1" applyProtection="1">
      <alignment horizontal="left" vertical="center"/>
      <protection locked="0"/>
    </xf>
    <xf numFmtId="0" fontId="0" fillId="26" borderId="43" xfId="0" applyFont="1" applyFill="1" applyBorder="1" applyAlignment="1">
      <alignment horizontal="center" vertical="center"/>
    </xf>
    <xf numFmtId="0" fontId="0" fillId="26" borderId="41" xfId="0" applyFont="1" applyFill="1" applyBorder="1" applyAlignment="1">
      <alignment horizontal="center" vertical="center"/>
    </xf>
    <xf numFmtId="0" fontId="0" fillId="26" borderId="42" xfId="0" applyFont="1" applyFill="1" applyBorder="1" applyAlignment="1">
      <alignment horizontal="center" vertical="center"/>
    </xf>
    <xf numFmtId="0" fontId="22" fillId="26" borderId="11" xfId="0" applyFont="1" applyFill="1" applyBorder="1" applyAlignment="1" applyProtection="1">
      <alignment horizontal="left" vertical="center"/>
      <protection locked="0"/>
    </xf>
    <xf numFmtId="0" fontId="0" fillId="26" borderId="11" xfId="0" applyFill="1" applyBorder="1" applyAlignment="1" applyProtection="1">
      <alignment horizontal="left" vertical="center"/>
      <protection locked="0"/>
    </xf>
    <xf numFmtId="0" fontId="0" fillId="26" borderId="41" xfId="0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165" fontId="0" fillId="26" borderId="49" xfId="0" applyNumberFormat="1" applyFont="1" applyFill="1" applyBorder="1" applyAlignment="1" applyProtection="1">
      <alignment horizontal="left" vertical="top" wrapText="1"/>
      <protection locked="0"/>
    </xf>
    <xf numFmtId="165" fontId="0" fillId="26" borderId="48" xfId="0" applyNumberFormat="1" applyFont="1" applyFill="1" applyBorder="1" applyAlignment="1" applyProtection="1">
      <alignment horizontal="left" vertical="top" wrapText="1"/>
      <protection locked="0"/>
    </xf>
    <xf numFmtId="165" fontId="0" fillId="26" borderId="47" xfId="0" applyNumberFormat="1" applyFont="1" applyFill="1" applyBorder="1" applyAlignment="1" applyProtection="1">
      <alignment horizontal="left" vertical="top" wrapText="1"/>
      <protection locked="0"/>
    </xf>
    <xf numFmtId="165" fontId="0" fillId="26" borderId="13" xfId="0" applyNumberFormat="1" applyFont="1" applyFill="1" applyBorder="1" applyAlignment="1" applyProtection="1">
      <alignment horizontal="left" vertical="top" wrapText="1"/>
      <protection locked="0"/>
    </xf>
    <xf numFmtId="165" fontId="0" fillId="26" borderId="0" xfId="0" applyNumberFormat="1" applyFont="1" applyFill="1" applyBorder="1" applyAlignment="1" applyProtection="1">
      <alignment horizontal="left" vertical="top" wrapText="1"/>
      <protection locked="0"/>
    </xf>
    <xf numFmtId="165" fontId="0" fillId="26" borderId="12" xfId="0" applyNumberFormat="1" applyFont="1" applyFill="1" applyBorder="1" applyAlignment="1" applyProtection="1">
      <alignment horizontal="left" vertical="top" wrapText="1"/>
      <protection locked="0"/>
    </xf>
    <xf numFmtId="165" fontId="0" fillId="26" borderId="10" xfId="0" applyNumberFormat="1" applyFont="1" applyFill="1" applyBorder="1" applyAlignment="1" applyProtection="1">
      <alignment horizontal="left" vertical="top" wrapText="1"/>
      <protection locked="0"/>
    </xf>
    <xf numFmtId="165" fontId="0" fillId="26" borderId="11" xfId="0" applyNumberFormat="1" applyFont="1" applyFill="1" applyBorder="1" applyAlignment="1" applyProtection="1">
      <alignment horizontal="left" vertical="top" wrapText="1"/>
      <protection locked="0"/>
    </xf>
    <xf numFmtId="165" fontId="0" fillId="26" borderId="14" xfId="0" applyNumberFormat="1" applyFont="1" applyFill="1" applyBorder="1" applyAlignment="1" applyProtection="1">
      <alignment horizontal="left" vertical="top" wrapText="1"/>
      <protection locked="0"/>
    </xf>
    <xf numFmtId="0" fontId="0" fillId="26" borderId="11" xfId="0" applyFont="1" applyFill="1" applyBorder="1" applyAlignment="1" applyProtection="1">
      <alignment horizontal="left" vertical="center"/>
      <protection locked="0"/>
    </xf>
    <xf numFmtId="0" fontId="0" fillId="24" borderId="43" xfId="0" applyFont="1" applyFill="1" applyBorder="1" applyAlignment="1" applyProtection="1">
      <alignment horizontal="left" vertical="center"/>
    </xf>
    <xf numFmtId="0" fontId="0" fillId="24" borderId="41" xfId="0" applyFont="1" applyFill="1" applyBorder="1" applyAlignment="1" applyProtection="1">
      <alignment horizontal="left" vertical="center"/>
    </xf>
    <xf numFmtId="0" fontId="0" fillId="24" borderId="42" xfId="0" applyFont="1" applyFill="1" applyBorder="1" applyAlignment="1" applyProtection="1">
      <alignment horizontal="left" vertical="center"/>
    </xf>
    <xf numFmtId="0" fontId="26" fillId="24" borderId="43" xfId="0" applyFont="1" applyFill="1" applyBorder="1" applyAlignment="1" applyProtection="1">
      <alignment horizontal="center" vertical="center" wrapText="1"/>
    </xf>
    <xf numFmtId="0" fontId="26" fillId="24" borderId="41" xfId="0" applyFont="1" applyFill="1" applyBorder="1" applyAlignment="1" applyProtection="1">
      <alignment horizontal="center" vertical="center" wrapText="1"/>
    </xf>
    <xf numFmtId="0" fontId="26" fillId="24" borderId="42" xfId="0" applyFont="1" applyFill="1" applyBorder="1" applyAlignment="1" applyProtection="1">
      <alignment horizontal="center" vertical="center" wrapText="1"/>
    </xf>
    <xf numFmtId="0" fontId="26" fillId="27" borderId="43" xfId="0" applyFont="1" applyFill="1" applyBorder="1" applyAlignment="1" applyProtection="1">
      <alignment horizontal="center" vertical="center" wrapText="1"/>
    </xf>
    <xf numFmtId="0" fontId="26" fillId="27" borderId="41" xfId="0" applyFont="1" applyFill="1" applyBorder="1" applyAlignment="1" applyProtection="1">
      <alignment horizontal="center" vertical="center" wrapText="1"/>
    </xf>
    <xf numFmtId="0" fontId="26" fillId="27" borderId="42" xfId="0" applyFont="1" applyFill="1" applyBorder="1" applyAlignment="1" applyProtection="1">
      <alignment horizontal="center" vertical="center" wrapText="1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/>
      <protection locked="0"/>
    </xf>
    <xf numFmtId="0" fontId="26" fillId="0" borderId="45" xfId="0" applyFont="1" applyBorder="1" applyAlignment="1" applyProtection="1">
      <alignment horizontal="center" vertical="center"/>
      <protection locked="0"/>
    </xf>
    <xf numFmtId="0" fontId="26" fillId="0" borderId="46" xfId="0" applyFont="1" applyBorder="1" applyAlignment="1" applyProtection="1">
      <alignment horizontal="center" vertical="center"/>
      <protection locked="0"/>
    </xf>
    <xf numFmtId="0" fontId="26" fillId="0" borderId="44" xfId="0" applyFont="1" applyBorder="1" applyAlignment="1" applyProtection="1">
      <alignment horizontal="center" vertical="center" wrapText="1"/>
      <protection locked="0"/>
    </xf>
    <xf numFmtId="0" fontId="26" fillId="0" borderId="45" xfId="0" applyFont="1" applyBorder="1" applyAlignment="1" applyProtection="1">
      <alignment horizontal="center" vertical="center" wrapText="1"/>
      <protection locked="0"/>
    </xf>
    <xf numFmtId="0" fontId="26" fillId="0" borderId="46" xfId="0" applyFont="1" applyBorder="1" applyAlignment="1" applyProtection="1">
      <alignment horizontal="center" vertical="center" wrapText="1"/>
      <protection locked="0"/>
    </xf>
    <xf numFmtId="0" fontId="26" fillId="0" borderId="30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37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28" borderId="30" xfId="0" applyFont="1" applyFill="1" applyBorder="1" applyAlignment="1" applyProtection="1">
      <alignment horizontal="center" vertical="center"/>
    </xf>
    <xf numFmtId="0" fontId="28" fillId="0" borderId="43" xfId="0" applyFont="1" applyBorder="1" applyAlignment="1" applyProtection="1">
      <alignment horizontal="left" vertical="center" wrapText="1"/>
    </xf>
    <xf numFmtId="0" fontId="28" fillId="0" borderId="41" xfId="0" applyFont="1" applyBorder="1" applyAlignment="1" applyProtection="1">
      <alignment horizontal="left" vertical="center" wrapText="1"/>
    </xf>
    <xf numFmtId="0" fontId="28" fillId="0" borderId="42" xfId="0" applyFont="1" applyBorder="1" applyAlignment="1" applyProtection="1">
      <alignment horizontal="left" vertical="center" wrapText="1"/>
    </xf>
    <xf numFmtId="0" fontId="28" fillId="0" borderId="15" xfId="0" applyFont="1" applyBorder="1" applyAlignment="1" applyProtection="1">
      <alignment horizontal="left" vertical="center" wrapText="1"/>
    </xf>
    <xf numFmtId="0" fontId="0" fillId="24" borderId="10" xfId="0" applyFont="1" applyFill="1" applyBorder="1" applyAlignment="1" applyProtection="1">
      <alignment horizontal="left" vertical="center"/>
    </xf>
    <xf numFmtId="0" fontId="0" fillId="24" borderId="11" xfId="0" applyFont="1" applyFill="1" applyBorder="1" applyAlignment="1" applyProtection="1">
      <alignment horizontal="left" vertical="center"/>
    </xf>
    <xf numFmtId="0" fontId="0" fillId="24" borderId="14" xfId="0" applyFont="1" applyFill="1" applyBorder="1" applyAlignment="1" applyProtection="1">
      <alignment horizontal="left" vertical="center"/>
    </xf>
    <xf numFmtId="0" fontId="26" fillId="24" borderId="10" xfId="0" applyFont="1" applyFill="1" applyBorder="1" applyAlignment="1" applyProtection="1">
      <alignment horizontal="center" vertical="center" wrapText="1"/>
    </xf>
    <xf numFmtId="0" fontId="26" fillId="24" borderId="11" xfId="0" applyFont="1" applyFill="1" applyBorder="1" applyAlignment="1" applyProtection="1">
      <alignment horizontal="center" vertical="center" wrapText="1"/>
    </xf>
    <xf numFmtId="0" fontId="26" fillId="24" borderId="14" xfId="0" applyFont="1" applyFill="1" applyBorder="1" applyAlignment="1" applyProtection="1">
      <alignment horizontal="center" vertical="center" wrapText="1"/>
    </xf>
    <xf numFmtId="0" fontId="26" fillId="27" borderId="10" xfId="0" applyFont="1" applyFill="1" applyBorder="1" applyAlignment="1" applyProtection="1">
      <alignment horizontal="center" vertical="center" wrapText="1"/>
    </xf>
    <xf numFmtId="0" fontId="26" fillId="27" borderId="11" xfId="0" applyFont="1" applyFill="1" applyBorder="1" applyAlignment="1" applyProtection="1">
      <alignment horizontal="center" vertical="center" wrapText="1"/>
    </xf>
    <xf numFmtId="0" fontId="26" fillId="27" borderId="14" xfId="0" applyFont="1" applyFill="1" applyBorder="1" applyAlignment="1" applyProtection="1">
      <alignment horizontal="center" vertical="center" wrapText="1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26" fillId="0" borderId="19" xfId="0" applyFont="1" applyBorder="1" applyAlignment="1" applyProtection="1">
      <alignment horizontal="center" vertical="center"/>
      <protection locked="0"/>
    </xf>
    <xf numFmtId="0" fontId="26" fillId="0" borderId="54" xfId="0" applyFont="1" applyBorder="1" applyAlignment="1" applyProtection="1">
      <alignment horizontal="center" vertical="center"/>
      <protection locked="0"/>
    </xf>
    <xf numFmtId="0" fontId="26" fillId="0" borderId="48" xfId="0" applyFont="1" applyBorder="1" applyAlignment="1" applyProtection="1">
      <alignment horizontal="center" vertical="center" wrapText="1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57" xfId="0" applyFont="1" applyBorder="1" applyAlignment="1" applyProtection="1">
      <alignment horizontal="center" vertical="center" wrapText="1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0" fillId="0" borderId="57" xfId="0" applyFont="1" applyBorder="1" applyAlignment="1" applyProtection="1">
      <alignment horizontal="center" vertical="center" wrapText="1"/>
      <protection locked="0"/>
    </xf>
    <xf numFmtId="0" fontId="0" fillId="0" borderId="40" xfId="0" applyFont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26" fillId="0" borderId="3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20" xfId="0" applyFont="1" applyBorder="1" applyAlignment="1" applyProtection="1">
      <alignment horizontal="center" vertical="center"/>
      <protection locked="0"/>
    </xf>
    <xf numFmtId="0" fontId="26" fillId="0" borderId="21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61" xfId="0" applyFont="1" applyBorder="1" applyAlignment="1" applyProtection="1">
      <alignment horizontal="center" vertical="center"/>
      <protection locked="0"/>
    </xf>
    <xf numFmtId="0" fontId="26" fillId="0" borderId="23" xfId="0" applyFont="1" applyBorder="1" applyAlignment="1" applyProtection="1">
      <alignment horizontal="center" vertical="center"/>
      <protection locked="0"/>
    </xf>
    <xf numFmtId="0" fontId="26" fillId="0" borderId="62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Alignment="1" applyProtection="1">
      <alignment horizontal="center" vertical="center" wrapText="1"/>
      <protection locked="0"/>
    </xf>
    <xf numFmtId="0" fontId="26" fillId="0" borderId="38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31" xfId="0" applyFont="1" applyBorder="1" applyAlignment="1" applyProtection="1">
      <alignment horizontal="center" vertical="center"/>
      <protection locked="0"/>
    </xf>
  </cellXfs>
  <cellStyles count="50">
    <cellStyle name="20% - 輔色1" xfId="2"/>
    <cellStyle name="20% - 輔色2" xfId="3"/>
    <cellStyle name="20% - 輔色3" xfId="4"/>
    <cellStyle name="20% - 輔色4" xfId="5"/>
    <cellStyle name="20% - 輔色5" xfId="6"/>
    <cellStyle name="20% - 輔色6" xfId="7"/>
    <cellStyle name="40% - 輔色1" xfId="8"/>
    <cellStyle name="40% - 輔色2" xfId="9"/>
    <cellStyle name="40% - 輔色3" xfId="10"/>
    <cellStyle name="40% - 輔色4" xfId="11"/>
    <cellStyle name="40% - 輔色5" xfId="12"/>
    <cellStyle name="40% - 輔色6" xfId="13"/>
    <cellStyle name="60% - 輔色1" xfId="14"/>
    <cellStyle name="60% - 輔色2" xfId="15"/>
    <cellStyle name="60% - 輔色3" xfId="16"/>
    <cellStyle name="60% - 輔色4" xfId="17"/>
    <cellStyle name="60% - 輔色5" xfId="18"/>
    <cellStyle name="60% - 輔色6" xfId="19"/>
    <cellStyle name="Comma" xfId="49" builtinId="3"/>
    <cellStyle name="Normal" xfId="0" builtinId="0"/>
    <cellStyle name="Normal 2" xfId="20"/>
    <cellStyle name="Normal 3" xfId="21"/>
    <cellStyle name="Normal 4" xfId="1"/>
    <cellStyle name="Normal 4 2" xfId="47"/>
    <cellStyle name="Normal_Sheet1" xfId="22"/>
    <cellStyle name="Percent" xfId="48" builtinId="5"/>
    <cellStyle name="Percent 2" xfId="23"/>
    <cellStyle name="中等" xfId="24"/>
    <cellStyle name="備註" xfId="25"/>
    <cellStyle name="合計" xfId="26"/>
    <cellStyle name="壞" xfId="27"/>
    <cellStyle name="好" xfId="28"/>
    <cellStyle name="標題" xfId="29"/>
    <cellStyle name="標題 1" xfId="30"/>
    <cellStyle name="標題 2" xfId="31"/>
    <cellStyle name="標題 3" xfId="32"/>
    <cellStyle name="標題 4" xfId="33"/>
    <cellStyle name="檢查儲存格" xfId="34"/>
    <cellStyle name="計算方式" xfId="35"/>
    <cellStyle name="說明文字" xfId="36"/>
    <cellStyle name="警告文字" xfId="37"/>
    <cellStyle name="輔色1" xfId="38"/>
    <cellStyle name="輔色2" xfId="39"/>
    <cellStyle name="輔色3" xfId="40"/>
    <cellStyle name="輔色4" xfId="41"/>
    <cellStyle name="輔色5" xfId="42"/>
    <cellStyle name="輔色6" xfId="43"/>
    <cellStyle name="輸入" xfId="44"/>
    <cellStyle name="輸出" xfId="45"/>
    <cellStyle name="連結的儲存格" xfId="46"/>
  </cellStyles>
  <dxfs count="7">
    <dxf>
      <font>
        <color theme="0"/>
      </font>
      <fill>
        <patternFill patternType="none">
          <bgColor auto="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CCECFF"/>
        </patternFill>
      </fill>
    </dxf>
    <dxf>
      <fill>
        <patternFill>
          <bgColor rgb="FFCCFF99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CCFF99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20</xdr:row>
          <xdr:rowOff>142875</xdr:rowOff>
        </xdr:from>
        <xdr:to>
          <xdr:col>9</xdr:col>
          <xdr:colOff>152400</xdr:colOff>
          <xdr:row>23</xdr:row>
          <xdr:rowOff>133350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893720</xdr:colOff>
          <xdr:row>34</xdr:row>
          <xdr:rowOff>67917</xdr:rowOff>
        </xdr:from>
        <xdr:to>
          <xdr:col>7</xdr:col>
          <xdr:colOff>285749</xdr:colOff>
          <xdr:row>37</xdr:row>
          <xdr:rowOff>58392</xdr:rowOff>
        </xdr:to>
        <xdr:grpSp>
          <xdr:nvGrpSpPr>
            <xdr:cNvPr id="3" name="Group 2"/>
            <xdr:cNvGrpSpPr/>
          </xdr:nvGrpSpPr>
          <xdr:grpSpPr>
            <a:xfrm>
              <a:off x="4412367" y="5906182"/>
              <a:ext cx="1162558" cy="449916"/>
              <a:chOff x="2085978" y="4229100"/>
              <a:chExt cx="816679" cy="447675"/>
            </a:xfrm>
          </xdr:grpSpPr>
          <xdr:sp macro="" textlink="">
            <xdr:nvSpPr>
              <xdr:cNvPr id="5122" name="Check Box 2" hidden="1">
                <a:extLst>
                  <a:ext uri="{63B3BB69-23CF-44E3-9099-C40C66FF867C}">
                    <a14:compatExt spid="_x0000_s5122"/>
                  </a:ext>
                </a:extLst>
              </xdr:cNvPr>
              <xdr:cNvSpPr/>
            </xdr:nvSpPr>
            <xdr:spPr bwMode="auto">
              <a:xfrm>
                <a:off x="2085978" y="4229100"/>
                <a:ext cx="315327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23" name="Check Box 3" hidden="1">
                <a:extLst>
                  <a:ext uri="{63B3BB69-23CF-44E3-9099-C40C66FF867C}">
                    <a14:compatExt spid="_x0000_s5123"/>
                  </a:ext>
                </a:extLst>
              </xdr:cNvPr>
              <xdr:cNvSpPr/>
            </xdr:nvSpPr>
            <xdr:spPr bwMode="auto">
              <a:xfrm>
                <a:off x="2609852" y="4229100"/>
                <a:ext cx="292805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1238008</xdr:colOff>
          <xdr:row>40</xdr:row>
          <xdr:rowOff>64414</xdr:rowOff>
        </xdr:from>
        <xdr:to>
          <xdr:col>6</xdr:col>
          <xdr:colOff>0</xdr:colOff>
          <xdr:row>42</xdr:row>
          <xdr:rowOff>131089</xdr:rowOff>
        </xdr:to>
        <xdr:grpSp>
          <xdr:nvGrpSpPr>
            <xdr:cNvPr id="6" name="Group 5"/>
            <xdr:cNvGrpSpPr/>
          </xdr:nvGrpSpPr>
          <xdr:grpSpPr>
            <a:xfrm>
              <a:off x="3187832" y="6821561"/>
              <a:ext cx="1227286" cy="447675"/>
              <a:chOff x="2085982" y="4229100"/>
              <a:chExt cx="779021" cy="447675"/>
            </a:xfrm>
          </xdr:grpSpPr>
          <xdr:sp macro="" textlink="">
            <xdr:nvSpPr>
              <xdr:cNvPr id="5124" name="Check Box 4" hidden="1">
                <a:extLst>
                  <a:ext uri="{63B3BB69-23CF-44E3-9099-C40C66FF867C}">
                    <a14:compatExt spid="_x0000_s5124"/>
                  </a:ext>
                </a:extLst>
              </xdr:cNvPr>
              <xdr:cNvSpPr/>
            </xdr:nvSpPr>
            <xdr:spPr bwMode="auto">
              <a:xfrm>
                <a:off x="2085982" y="4229100"/>
                <a:ext cx="308081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25" name="Check Box 5" hidden="1">
                <a:extLst>
                  <a:ext uri="{63B3BB69-23CF-44E3-9099-C40C66FF867C}">
                    <a14:compatExt spid="_x0000_s5125"/>
                  </a:ext>
                </a:extLst>
              </xdr:cNvPr>
              <xdr:cNvSpPr/>
            </xdr:nvSpPr>
            <xdr:spPr bwMode="auto">
              <a:xfrm>
                <a:off x="2609852" y="4229100"/>
                <a:ext cx="255151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981075</xdr:colOff>
          <xdr:row>23</xdr:row>
          <xdr:rowOff>152400</xdr:rowOff>
        </xdr:from>
        <xdr:to>
          <xdr:col>9</xdr:col>
          <xdr:colOff>180975</xdr:colOff>
          <xdr:row>26</xdr:row>
          <xdr:rowOff>114300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4270</xdr:colOff>
          <xdr:row>19</xdr:row>
          <xdr:rowOff>76200</xdr:rowOff>
        </xdr:from>
        <xdr:to>
          <xdr:col>6</xdr:col>
          <xdr:colOff>28574</xdr:colOff>
          <xdr:row>22</xdr:row>
          <xdr:rowOff>57150</xdr:rowOff>
        </xdr:to>
        <xdr:grpSp>
          <xdr:nvGrpSpPr>
            <xdr:cNvPr id="10" name="Group 9"/>
            <xdr:cNvGrpSpPr/>
          </xdr:nvGrpSpPr>
          <xdr:grpSpPr>
            <a:xfrm>
              <a:off x="3197946" y="3606053"/>
              <a:ext cx="1245746" cy="451597"/>
              <a:chOff x="2085972" y="4229100"/>
              <a:chExt cx="788040" cy="447675"/>
            </a:xfrm>
          </xdr:grpSpPr>
          <xdr:sp macro="" textlink="">
            <xdr:nvSpPr>
              <xdr:cNvPr id="5127" name="Check Box 7" hidden="1">
                <a:extLst>
                  <a:ext uri="{63B3BB69-23CF-44E3-9099-C40C66FF867C}">
                    <a14:compatExt spid="_x0000_s5127"/>
                  </a:ext>
                </a:extLst>
              </xdr:cNvPr>
              <xdr:cNvSpPr/>
            </xdr:nvSpPr>
            <xdr:spPr bwMode="auto">
              <a:xfrm>
                <a:off x="2085972" y="4229100"/>
                <a:ext cx="311179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Yes </a:t>
                </a:r>
              </a:p>
            </xdr:txBody>
          </xdr:sp>
          <xdr:sp macro="" textlink="">
            <xdr:nvSpPr>
              <xdr:cNvPr id="5128" name="Check Box 8" hidden="1">
                <a:extLst>
                  <a:ext uri="{63B3BB69-23CF-44E3-9099-C40C66FF867C}">
                    <a14:compatExt spid="_x0000_s5128"/>
                  </a:ext>
                </a:extLst>
              </xdr:cNvPr>
              <xdr:cNvSpPr/>
            </xdr:nvSpPr>
            <xdr:spPr bwMode="auto">
              <a:xfrm>
                <a:off x="2609846" y="4229100"/>
                <a:ext cx="264166" cy="4476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GB" sz="800" b="0" i="0" u="none" strike="noStrik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No </a:t>
                </a:r>
              </a:p>
            </xdr:txBody>
          </xdr:sp>
        </xdr:grp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B1:AD192"/>
  <sheetViews>
    <sheetView tabSelected="1" view="pageBreakPreview" zoomScale="85" zoomScaleNormal="100" zoomScaleSheetLayoutView="85" workbookViewId="0">
      <selection activeCell="C10" sqref="C10:J19"/>
    </sheetView>
  </sheetViews>
  <sheetFormatPr defaultRowHeight="15"/>
  <cols>
    <col min="1" max="1" width="4.7109375" style="2" customWidth="1"/>
    <col min="2" max="2" width="5.7109375" style="6" customWidth="1"/>
    <col min="3" max="3" width="18.85546875" style="2" customWidth="1"/>
    <col min="4" max="4" width="18.7109375" style="2" customWidth="1"/>
    <col min="5" max="5" width="4.85546875" style="2" customWidth="1"/>
    <col min="6" max="6" width="13.42578125" style="2" bestFit="1" customWidth="1"/>
    <col min="7" max="7" width="13.140625" style="2" customWidth="1"/>
    <col min="8" max="8" width="16.42578125" style="2" customWidth="1"/>
    <col min="9" max="9" width="17.7109375" style="2" customWidth="1"/>
    <col min="10" max="10" width="13.7109375" style="2" customWidth="1"/>
    <col min="11" max="11" width="15.140625" style="2" customWidth="1"/>
    <col min="12" max="12" width="4.7109375" style="2" customWidth="1"/>
    <col min="13" max="13" width="7.140625" style="2" customWidth="1"/>
    <col min="14" max="14" width="6.5703125" style="2" customWidth="1"/>
    <col min="15" max="15" width="7" style="2" customWidth="1"/>
    <col min="16" max="16" width="7.140625" style="2" customWidth="1"/>
    <col min="17" max="17" width="9.140625" style="2"/>
    <col min="18" max="18" width="6.140625" style="2" customWidth="1"/>
    <col min="19" max="16384" width="9.140625" style="2"/>
  </cols>
  <sheetData>
    <row r="1" spans="2:20" ht="15.75" customHeight="1">
      <c r="B1" s="199" t="s">
        <v>216</v>
      </c>
      <c r="C1" s="199"/>
      <c r="D1" s="199"/>
      <c r="E1" s="199"/>
      <c r="F1" s="199"/>
      <c r="G1" s="199"/>
      <c r="H1" s="199"/>
      <c r="I1" s="199"/>
      <c r="J1" s="199"/>
      <c r="K1" s="23"/>
      <c r="L1" s="23"/>
      <c r="M1" s="23"/>
      <c r="N1" s="23"/>
      <c r="O1" s="23"/>
      <c r="P1" s="23"/>
      <c r="Q1" s="23"/>
      <c r="R1" s="11"/>
      <c r="S1" s="11"/>
      <c r="T1" s="8"/>
    </row>
    <row r="2" spans="2:20" ht="15.75" customHeight="1">
      <c r="B2" s="57"/>
      <c r="C2" s="57"/>
      <c r="D2" s="57"/>
      <c r="E2" s="57"/>
      <c r="F2" s="57"/>
      <c r="G2" s="57"/>
      <c r="H2" s="57"/>
      <c r="I2" s="57"/>
      <c r="J2" s="57"/>
      <c r="K2" s="35"/>
      <c r="L2" s="23"/>
      <c r="M2" s="23"/>
      <c r="N2" s="23"/>
      <c r="O2" s="23"/>
      <c r="P2" s="23"/>
      <c r="Q2" s="23"/>
      <c r="R2" s="11"/>
      <c r="S2" s="11"/>
      <c r="T2" s="8"/>
    </row>
    <row r="3" spans="2:20" ht="15" customHeight="1">
      <c r="B3" s="58" t="s">
        <v>97</v>
      </c>
      <c r="C3" s="58"/>
      <c r="D3" s="206"/>
      <c r="E3" s="206"/>
      <c r="F3" s="206"/>
      <c r="G3" s="206"/>
      <c r="H3" s="206"/>
      <c r="I3" s="206"/>
      <c r="J3" s="206"/>
      <c r="K3" s="12"/>
      <c r="L3" s="12"/>
      <c r="M3" s="12"/>
      <c r="N3" s="12"/>
      <c r="O3" s="12"/>
      <c r="P3" s="13"/>
      <c r="Q3" s="14"/>
      <c r="R3" s="14"/>
      <c r="S3" s="14"/>
    </row>
    <row r="4" spans="2:20" ht="6" customHeight="1">
      <c r="B4" s="61"/>
      <c r="C4" s="59"/>
      <c r="D4" s="59"/>
      <c r="E4" s="59"/>
      <c r="F4" s="59"/>
      <c r="G4" s="59"/>
      <c r="H4" s="59"/>
      <c r="I4" s="59"/>
      <c r="J4" s="60"/>
      <c r="K4" s="12"/>
      <c r="L4" s="12"/>
      <c r="M4" s="12"/>
      <c r="N4" s="12"/>
      <c r="O4" s="12"/>
      <c r="P4" s="13"/>
      <c r="Q4" s="14"/>
      <c r="R4" s="14"/>
      <c r="S4" s="14"/>
    </row>
    <row r="5" spans="2:20">
      <c r="B5" s="58" t="s">
        <v>104</v>
      </c>
      <c r="C5" s="58"/>
      <c r="D5" s="206"/>
      <c r="E5" s="206"/>
      <c r="F5" s="206"/>
      <c r="G5" s="206"/>
      <c r="H5" s="206"/>
      <c r="I5" s="206"/>
      <c r="J5" s="206"/>
      <c r="K5" s="12"/>
      <c r="L5" s="12"/>
      <c r="M5" s="12"/>
      <c r="N5" s="12"/>
      <c r="O5" s="12"/>
      <c r="P5" s="13"/>
      <c r="Q5" s="14"/>
      <c r="R5" s="14"/>
      <c r="S5" s="14"/>
    </row>
    <row r="6" spans="2:20" ht="6" customHeight="1">
      <c r="B6" s="61"/>
      <c r="C6" s="59"/>
      <c r="D6" s="59"/>
      <c r="E6" s="59"/>
      <c r="F6" s="59"/>
      <c r="G6" s="59"/>
      <c r="H6" s="59"/>
      <c r="I6" s="59"/>
      <c r="J6" s="60"/>
      <c r="K6" s="12"/>
      <c r="L6" s="12"/>
      <c r="M6" s="12"/>
      <c r="N6" s="12"/>
      <c r="O6" s="12"/>
      <c r="P6" s="13"/>
      <c r="Q6" s="14"/>
      <c r="R6" s="14"/>
      <c r="S6" s="14"/>
    </row>
    <row r="7" spans="2:20">
      <c r="B7" s="58" t="s">
        <v>98</v>
      </c>
      <c r="C7" s="58"/>
      <c r="D7" s="58"/>
      <c r="E7" s="58"/>
      <c r="F7" s="58"/>
      <c r="G7" s="206"/>
      <c r="H7" s="206"/>
      <c r="I7" s="206"/>
      <c r="J7" s="206"/>
      <c r="K7" s="12"/>
      <c r="L7" s="12"/>
      <c r="M7" s="12"/>
      <c r="N7" s="12"/>
      <c r="O7" s="12"/>
      <c r="P7" s="13"/>
      <c r="Q7" s="14"/>
      <c r="R7" s="14"/>
      <c r="S7" s="14"/>
    </row>
    <row r="8" spans="2:20">
      <c r="B8" s="62"/>
      <c r="C8" s="58"/>
      <c r="D8" s="58"/>
      <c r="E8" s="58"/>
      <c r="F8" s="58"/>
      <c r="G8" s="58"/>
      <c r="H8" s="58"/>
      <c r="I8" s="58"/>
      <c r="J8" s="63"/>
      <c r="K8" s="12"/>
      <c r="L8" s="12"/>
      <c r="M8" s="12"/>
      <c r="N8" s="12"/>
      <c r="O8" s="12"/>
      <c r="P8" s="13"/>
      <c r="Q8" s="14"/>
      <c r="R8" s="14"/>
      <c r="S8" s="14"/>
    </row>
    <row r="9" spans="2:20">
      <c r="B9" s="64">
        <v>1</v>
      </c>
      <c r="C9" s="58" t="s">
        <v>94</v>
      </c>
      <c r="D9" s="63"/>
      <c r="E9" s="63"/>
      <c r="F9" s="65"/>
      <c r="G9" s="65"/>
      <c r="H9" s="65"/>
      <c r="I9" s="65"/>
      <c r="J9" s="65"/>
      <c r="K9" s="13"/>
      <c r="L9" s="13"/>
      <c r="M9" s="13"/>
      <c r="N9" s="13"/>
      <c r="O9" s="13"/>
      <c r="P9" s="13"/>
      <c r="Q9" s="14"/>
      <c r="R9" s="14"/>
      <c r="S9" s="14"/>
    </row>
    <row r="10" spans="2:20" ht="15.75" customHeight="1">
      <c r="B10" s="66"/>
      <c r="C10" s="211"/>
      <c r="D10" s="212"/>
      <c r="E10" s="212"/>
      <c r="F10" s="212"/>
      <c r="G10" s="212"/>
      <c r="H10" s="212"/>
      <c r="I10" s="212"/>
      <c r="J10" s="213"/>
      <c r="K10" s="21"/>
      <c r="L10" s="21"/>
      <c r="M10" s="21"/>
      <c r="N10" s="21"/>
      <c r="O10" s="21"/>
      <c r="P10" s="21"/>
      <c r="Q10" s="21"/>
      <c r="R10" s="14"/>
      <c r="S10" s="14"/>
    </row>
    <row r="11" spans="2:20" ht="15.75" customHeight="1">
      <c r="B11" s="66"/>
      <c r="C11" s="214"/>
      <c r="D11" s="215"/>
      <c r="E11" s="215"/>
      <c r="F11" s="215"/>
      <c r="G11" s="215"/>
      <c r="H11" s="215"/>
      <c r="I11" s="215"/>
      <c r="J11" s="216"/>
      <c r="K11" s="21"/>
      <c r="L11" s="21"/>
      <c r="M11" s="21"/>
      <c r="N11" s="21"/>
      <c r="O11" s="21"/>
      <c r="P11" s="21"/>
      <c r="Q11" s="21"/>
      <c r="R11" s="14"/>
      <c r="S11" s="14"/>
    </row>
    <row r="12" spans="2:20" ht="15.75" customHeight="1">
      <c r="B12" s="66"/>
      <c r="C12" s="214"/>
      <c r="D12" s="215"/>
      <c r="E12" s="215"/>
      <c r="F12" s="215"/>
      <c r="G12" s="215"/>
      <c r="H12" s="215"/>
      <c r="I12" s="215"/>
      <c r="J12" s="216"/>
      <c r="K12" s="21"/>
      <c r="L12" s="21"/>
      <c r="M12" s="21"/>
      <c r="N12" s="21"/>
      <c r="O12" s="21"/>
      <c r="P12" s="21"/>
      <c r="Q12" s="21"/>
      <c r="R12" s="14"/>
      <c r="S12" s="14"/>
    </row>
    <row r="13" spans="2:20" ht="15.75" customHeight="1">
      <c r="B13" s="66"/>
      <c r="C13" s="214"/>
      <c r="D13" s="215"/>
      <c r="E13" s="215"/>
      <c r="F13" s="215"/>
      <c r="G13" s="215"/>
      <c r="H13" s="215"/>
      <c r="I13" s="215"/>
      <c r="J13" s="216"/>
      <c r="K13" s="21"/>
      <c r="L13" s="21"/>
      <c r="M13" s="21"/>
      <c r="N13" s="21"/>
      <c r="O13" s="21"/>
      <c r="P13" s="21"/>
      <c r="Q13" s="21"/>
      <c r="R13" s="14"/>
      <c r="S13" s="14"/>
    </row>
    <row r="14" spans="2:20" ht="15.75" customHeight="1">
      <c r="B14" s="66"/>
      <c r="C14" s="214"/>
      <c r="D14" s="215"/>
      <c r="E14" s="215"/>
      <c r="F14" s="215"/>
      <c r="G14" s="215"/>
      <c r="H14" s="215"/>
      <c r="I14" s="215"/>
      <c r="J14" s="216"/>
      <c r="K14" s="21"/>
      <c r="L14" s="21"/>
      <c r="M14" s="21"/>
      <c r="N14" s="21"/>
      <c r="O14" s="21"/>
      <c r="P14" s="21"/>
      <c r="Q14" s="21"/>
      <c r="R14" s="14"/>
      <c r="S14" s="14"/>
    </row>
    <row r="15" spans="2:20" ht="15.75" customHeight="1">
      <c r="B15" s="66"/>
      <c r="C15" s="214"/>
      <c r="D15" s="215"/>
      <c r="E15" s="215"/>
      <c r="F15" s="215"/>
      <c r="G15" s="215"/>
      <c r="H15" s="215"/>
      <c r="I15" s="215"/>
      <c r="J15" s="216"/>
      <c r="K15" s="21"/>
      <c r="L15" s="21"/>
      <c r="M15" s="21"/>
      <c r="N15" s="21"/>
      <c r="O15" s="21"/>
      <c r="P15" s="21"/>
      <c r="Q15" s="21"/>
      <c r="R15" s="14"/>
      <c r="S15" s="14"/>
    </row>
    <row r="16" spans="2:20" ht="15.75" customHeight="1">
      <c r="B16" s="66"/>
      <c r="C16" s="214"/>
      <c r="D16" s="215"/>
      <c r="E16" s="215"/>
      <c r="F16" s="215"/>
      <c r="G16" s="215"/>
      <c r="H16" s="215"/>
      <c r="I16" s="215"/>
      <c r="J16" s="216"/>
      <c r="K16" s="21"/>
      <c r="L16" s="21"/>
      <c r="M16" s="21"/>
      <c r="N16" s="21"/>
      <c r="O16" s="21"/>
      <c r="P16" s="21"/>
      <c r="Q16" s="21"/>
      <c r="R16" s="14"/>
      <c r="S16" s="14"/>
    </row>
    <row r="17" spans="2:30" ht="15.75" customHeight="1">
      <c r="B17" s="66"/>
      <c r="C17" s="214"/>
      <c r="D17" s="215"/>
      <c r="E17" s="215"/>
      <c r="F17" s="215"/>
      <c r="G17" s="215"/>
      <c r="H17" s="215"/>
      <c r="I17" s="215"/>
      <c r="J17" s="216"/>
      <c r="K17" s="21"/>
      <c r="L17" s="21"/>
      <c r="M17" s="21"/>
      <c r="N17" s="21"/>
      <c r="O17" s="21"/>
      <c r="P17" s="21"/>
      <c r="Q17" s="21"/>
      <c r="R17" s="14"/>
      <c r="S17" s="14"/>
    </row>
    <row r="18" spans="2:30" ht="15.75" customHeight="1">
      <c r="B18" s="66"/>
      <c r="C18" s="214"/>
      <c r="D18" s="215"/>
      <c r="E18" s="215"/>
      <c r="F18" s="215"/>
      <c r="G18" s="215"/>
      <c r="H18" s="215"/>
      <c r="I18" s="215"/>
      <c r="J18" s="216"/>
      <c r="K18" s="21"/>
      <c r="L18" s="21"/>
      <c r="M18" s="21"/>
      <c r="N18" s="21"/>
      <c r="O18" s="21"/>
      <c r="P18" s="21"/>
      <c r="Q18" s="21"/>
      <c r="R18" s="14"/>
      <c r="S18" s="14"/>
    </row>
    <row r="19" spans="2:30" ht="15.75" customHeight="1">
      <c r="B19" s="66"/>
      <c r="C19" s="217"/>
      <c r="D19" s="218"/>
      <c r="E19" s="218"/>
      <c r="F19" s="218"/>
      <c r="G19" s="218"/>
      <c r="H19" s="218"/>
      <c r="I19" s="218"/>
      <c r="J19" s="219"/>
      <c r="K19" s="21"/>
      <c r="L19" s="21"/>
      <c r="M19" s="21"/>
      <c r="N19" s="21"/>
      <c r="O19" s="21"/>
      <c r="P19" s="21"/>
      <c r="Q19" s="21"/>
      <c r="R19" s="14"/>
      <c r="S19" s="14"/>
    </row>
    <row r="20" spans="2:30" ht="15.75" customHeight="1">
      <c r="B20" s="62"/>
      <c r="C20" s="67"/>
      <c r="D20" s="67"/>
      <c r="E20" s="67"/>
      <c r="F20" s="67"/>
      <c r="G20" s="67"/>
      <c r="H20" s="67"/>
      <c r="I20" s="67"/>
      <c r="J20" s="67"/>
      <c r="K20" s="17"/>
      <c r="L20" s="17"/>
      <c r="M20" s="17"/>
      <c r="N20" s="17"/>
      <c r="O20" s="17"/>
      <c r="P20" s="17"/>
      <c r="Q20" s="14"/>
      <c r="R20" s="14"/>
      <c r="S20" s="14"/>
      <c r="U20"/>
      <c r="V20"/>
    </row>
    <row r="21" spans="2:30">
      <c r="B21" s="64">
        <v>2</v>
      </c>
      <c r="C21" s="58" t="s">
        <v>95</v>
      </c>
      <c r="D21" s="58"/>
      <c r="E21" s="58"/>
      <c r="F21" s="58"/>
      <c r="G21" s="58"/>
      <c r="H21" s="63"/>
      <c r="I21" s="63"/>
      <c r="J21" s="63"/>
      <c r="K21" s="12"/>
      <c r="L21" s="12"/>
      <c r="M21" s="12"/>
      <c r="N21" s="12"/>
      <c r="O21" s="12"/>
      <c r="P21" s="13"/>
      <c r="Q21" s="14"/>
      <c r="R21" s="14"/>
      <c r="S21" s="14"/>
      <c r="U21"/>
      <c r="V21"/>
    </row>
    <row r="22" spans="2:30" ht="6" customHeight="1">
      <c r="B22" s="68"/>
      <c r="C22" s="58"/>
      <c r="D22" s="58"/>
      <c r="E22" s="58"/>
      <c r="F22" s="58"/>
      <c r="G22" s="58"/>
      <c r="H22" s="63"/>
      <c r="I22" s="63"/>
      <c r="J22" s="63"/>
      <c r="K22" s="12"/>
      <c r="L22" s="12"/>
      <c r="M22" s="12"/>
      <c r="N22" s="12"/>
      <c r="O22" s="12"/>
      <c r="P22" s="13"/>
      <c r="Q22" s="14"/>
      <c r="R22" s="14"/>
      <c r="S22" s="14"/>
      <c r="U22"/>
      <c r="V22"/>
    </row>
    <row r="23" spans="2:30">
      <c r="B23" s="68"/>
      <c r="C23" s="59" t="s">
        <v>99</v>
      </c>
      <c r="D23" s="58"/>
      <c r="E23" s="63" t="s">
        <v>140</v>
      </c>
      <c r="F23" s="69"/>
      <c r="G23" s="207"/>
      <c r="H23" s="207"/>
      <c r="I23" s="71" t="s">
        <v>102</v>
      </c>
      <c r="J23" s="72"/>
      <c r="K23" s="22"/>
      <c r="L23" s="12"/>
      <c r="M23" s="12"/>
      <c r="N23" s="12"/>
      <c r="O23" s="12"/>
      <c r="P23" s="13"/>
      <c r="Q23" s="13"/>
      <c r="R23" s="13"/>
      <c r="S23" s="14"/>
      <c r="U23"/>
      <c r="V23"/>
    </row>
    <row r="24" spans="2:30">
      <c r="B24" s="68"/>
      <c r="C24" s="59"/>
      <c r="D24" s="58"/>
      <c r="E24" s="63" t="s">
        <v>139</v>
      </c>
      <c r="F24" s="63"/>
      <c r="G24" s="208"/>
      <c r="H24" s="208"/>
      <c r="I24" s="72"/>
      <c r="J24" s="72"/>
      <c r="K24" s="22"/>
      <c r="L24" s="12"/>
      <c r="M24" s="12"/>
      <c r="N24" s="12"/>
      <c r="O24" s="12"/>
      <c r="P24" s="13"/>
      <c r="Q24" s="13"/>
      <c r="R24" s="13"/>
      <c r="S24" s="14"/>
      <c r="U24"/>
      <c r="V24"/>
    </row>
    <row r="25" spans="2:30" ht="6" customHeight="1">
      <c r="B25" s="73"/>
      <c r="C25" s="74"/>
      <c r="D25" s="63"/>
      <c r="E25" s="72"/>
      <c r="F25" s="72"/>
      <c r="G25" s="72"/>
      <c r="H25" s="72"/>
      <c r="I25" s="72"/>
      <c r="J25" s="63"/>
      <c r="K25" s="12"/>
      <c r="L25" s="12"/>
      <c r="M25" s="12"/>
      <c r="N25" s="12"/>
      <c r="O25" s="12"/>
      <c r="P25" s="13"/>
      <c r="Q25" s="14"/>
      <c r="R25" s="14"/>
      <c r="S25" s="14"/>
      <c r="U25"/>
      <c r="V25"/>
      <c r="W25" s="210"/>
      <c r="X25" s="210"/>
      <c r="Y25" s="210"/>
      <c r="Z25" s="210"/>
      <c r="AA25" s="210"/>
      <c r="AB25" s="210"/>
      <c r="AC25" s="210"/>
      <c r="AD25" s="210"/>
    </row>
    <row r="26" spans="2:30">
      <c r="B26" s="73"/>
      <c r="C26" s="59" t="s">
        <v>100</v>
      </c>
      <c r="D26" s="58"/>
      <c r="E26" s="63" t="s">
        <v>140</v>
      </c>
      <c r="F26" s="69"/>
      <c r="G26" s="207"/>
      <c r="H26" s="207"/>
      <c r="I26" s="72" t="s">
        <v>102</v>
      </c>
      <c r="J26" s="72"/>
      <c r="K26" s="22"/>
      <c r="L26" s="12"/>
      <c r="M26" s="12"/>
      <c r="N26" s="12"/>
      <c r="O26" s="12"/>
      <c r="P26" s="13"/>
      <c r="Q26" s="14"/>
      <c r="R26" s="14"/>
      <c r="S26" s="14"/>
      <c r="U26"/>
      <c r="V26"/>
      <c r="W26" s="1"/>
      <c r="X26" s="1"/>
      <c r="Y26" s="1"/>
      <c r="Z26" s="1"/>
      <c r="AA26" s="1"/>
      <c r="AB26" s="3"/>
    </row>
    <row r="27" spans="2:30">
      <c r="B27" s="73"/>
      <c r="C27" s="59"/>
      <c r="D27" s="58"/>
      <c r="E27" s="63" t="s">
        <v>139</v>
      </c>
      <c r="F27" s="63"/>
      <c r="G27" s="208"/>
      <c r="H27" s="208"/>
      <c r="I27" s="72"/>
      <c r="J27" s="72"/>
      <c r="K27" s="22"/>
      <c r="L27" s="12"/>
      <c r="M27" s="12"/>
      <c r="N27" s="12"/>
      <c r="O27" s="12"/>
      <c r="P27" s="13"/>
      <c r="Q27" s="14"/>
      <c r="R27" s="14"/>
      <c r="S27" s="14"/>
      <c r="U27"/>
      <c r="V27"/>
      <c r="W27" s="1"/>
      <c r="X27" s="1"/>
      <c r="Y27" s="1"/>
      <c r="Z27" s="1"/>
      <c r="AA27" s="1"/>
      <c r="AB27" s="3"/>
    </row>
    <row r="28" spans="2:30" ht="6" customHeight="1">
      <c r="B28" s="73"/>
      <c r="C28" s="74"/>
      <c r="D28" s="63"/>
      <c r="E28" s="72"/>
      <c r="F28" s="72"/>
      <c r="G28" s="72"/>
      <c r="H28" s="70"/>
      <c r="I28" s="72"/>
      <c r="J28" s="63"/>
      <c r="K28" s="12"/>
      <c r="L28" s="12"/>
      <c r="M28" s="12"/>
      <c r="N28" s="12"/>
      <c r="O28" s="12"/>
      <c r="P28" s="13"/>
      <c r="Q28" s="14"/>
      <c r="R28" s="14"/>
      <c r="S28" s="14"/>
      <c r="U28"/>
      <c r="V28"/>
      <c r="W28" s="210"/>
      <c r="X28" s="210"/>
      <c r="Y28" s="210"/>
      <c r="Z28" s="210"/>
      <c r="AA28" s="3"/>
      <c r="AB28" s="3"/>
    </row>
    <row r="29" spans="2:30">
      <c r="B29" s="73"/>
      <c r="C29" s="59" t="s">
        <v>103</v>
      </c>
      <c r="D29" s="58"/>
      <c r="E29" s="63" t="s">
        <v>140</v>
      </c>
      <c r="F29" s="69"/>
      <c r="G29" s="207"/>
      <c r="H29" s="207"/>
      <c r="I29" s="72"/>
      <c r="J29" s="72"/>
      <c r="K29" s="22"/>
      <c r="L29" s="12"/>
      <c r="M29" s="12"/>
      <c r="N29" s="12"/>
      <c r="O29" s="12"/>
      <c r="P29" s="13"/>
      <c r="Q29" s="14"/>
      <c r="R29" s="14"/>
      <c r="S29" s="14"/>
      <c r="U29"/>
      <c r="V29"/>
      <c r="W29" s="1"/>
      <c r="X29" s="1"/>
      <c r="Y29" s="1"/>
      <c r="Z29" s="1"/>
      <c r="AA29" s="1"/>
      <c r="AB29" s="3"/>
    </row>
    <row r="30" spans="2:30">
      <c r="B30" s="73"/>
      <c r="C30" s="59"/>
      <c r="D30" s="58"/>
      <c r="E30" s="63" t="s">
        <v>139</v>
      </c>
      <c r="F30" s="63"/>
      <c r="G30" s="208"/>
      <c r="H30" s="208"/>
      <c r="I30" s="72"/>
      <c r="J30" s="72"/>
      <c r="K30" s="22"/>
      <c r="L30" s="12"/>
      <c r="M30" s="12"/>
      <c r="N30" s="12"/>
      <c r="O30" s="12"/>
      <c r="P30" s="13"/>
      <c r="Q30" s="14"/>
      <c r="R30" s="14"/>
      <c r="S30" s="14"/>
      <c r="U30"/>
      <c r="V30"/>
      <c r="W30" s="1"/>
      <c r="X30" s="1"/>
      <c r="Y30" s="1"/>
      <c r="Z30" s="1"/>
      <c r="AA30" s="1"/>
      <c r="AB30" s="3"/>
    </row>
    <row r="31" spans="2:30" ht="6" customHeight="1">
      <c r="B31" s="73"/>
      <c r="C31" s="74"/>
      <c r="D31" s="63"/>
      <c r="E31" s="72"/>
      <c r="F31" s="72"/>
      <c r="G31" s="72"/>
      <c r="H31" s="72"/>
      <c r="I31" s="72"/>
      <c r="J31" s="63"/>
      <c r="K31" s="12"/>
      <c r="L31" s="12"/>
      <c r="M31" s="12"/>
      <c r="N31" s="12"/>
      <c r="O31" s="12"/>
      <c r="P31" s="13"/>
      <c r="Q31" s="14"/>
      <c r="R31" s="14"/>
      <c r="S31" s="14"/>
      <c r="U31"/>
      <c r="V31"/>
      <c r="W31" s="210"/>
      <c r="X31" s="210"/>
      <c r="Y31" s="210"/>
      <c r="Z31" s="210"/>
      <c r="AA31" s="3"/>
      <c r="AB31" s="3"/>
    </row>
    <row r="32" spans="2:30">
      <c r="B32" s="73"/>
      <c r="C32" s="59" t="s">
        <v>101</v>
      </c>
      <c r="D32" s="75"/>
      <c r="E32" s="220"/>
      <c r="F32" s="220"/>
      <c r="G32" s="63" t="s">
        <v>232</v>
      </c>
      <c r="H32" s="63"/>
      <c r="I32" s="182"/>
      <c r="J32" s="63" t="s">
        <v>231</v>
      </c>
      <c r="K32" s="12"/>
      <c r="L32" s="12"/>
      <c r="M32" s="12"/>
      <c r="N32" s="12"/>
      <c r="O32" s="12"/>
      <c r="P32" s="13"/>
      <c r="Q32" s="14"/>
      <c r="R32" s="14"/>
      <c r="S32" s="14"/>
      <c r="U32"/>
      <c r="V32"/>
      <c r="W32" s="1"/>
      <c r="X32" s="1"/>
      <c r="Y32" s="1"/>
      <c r="Z32" s="1"/>
      <c r="AA32" s="1"/>
      <c r="AB32" s="3"/>
    </row>
    <row r="33" spans="2:28" ht="6" customHeight="1">
      <c r="B33" s="73"/>
      <c r="C33" s="59"/>
      <c r="D33" s="58"/>
      <c r="E33" s="63"/>
      <c r="F33" s="63"/>
      <c r="G33" s="63"/>
      <c r="H33" s="63"/>
      <c r="I33" s="63"/>
      <c r="J33" s="60"/>
      <c r="K33" s="36"/>
      <c r="L33" s="36"/>
      <c r="M33" s="36"/>
      <c r="N33" s="36"/>
      <c r="O33" s="12"/>
      <c r="P33" s="13"/>
      <c r="Q33" s="14"/>
      <c r="R33" s="14"/>
      <c r="S33" s="14"/>
      <c r="U33"/>
      <c r="V33"/>
      <c r="W33" s="1"/>
      <c r="X33" s="1"/>
      <c r="Y33" s="1"/>
      <c r="Z33" s="1"/>
      <c r="AA33" s="1"/>
      <c r="AB33" s="3"/>
    </row>
    <row r="34" spans="2:28">
      <c r="B34" s="73"/>
      <c r="C34" s="59" t="s">
        <v>138</v>
      </c>
      <c r="D34" s="58"/>
      <c r="E34" s="220"/>
      <c r="F34" s="220"/>
      <c r="G34" s="220"/>
      <c r="H34" s="220"/>
      <c r="I34" s="63"/>
      <c r="J34" s="60"/>
      <c r="K34" s="36"/>
      <c r="L34" s="36"/>
      <c r="M34" s="36"/>
      <c r="N34" s="36"/>
      <c r="O34" s="12"/>
      <c r="P34" s="13"/>
      <c r="Q34" s="14"/>
      <c r="R34" s="14"/>
      <c r="S34" s="14"/>
      <c r="U34"/>
      <c r="V34"/>
      <c r="W34" s="1"/>
      <c r="X34" s="1"/>
      <c r="Y34" s="1"/>
      <c r="Z34" s="1"/>
      <c r="AA34" s="1"/>
      <c r="AB34" s="3"/>
    </row>
    <row r="35" spans="2:28">
      <c r="B35" s="73"/>
      <c r="C35" s="60"/>
      <c r="D35" s="60"/>
      <c r="E35" s="60"/>
      <c r="F35" s="60"/>
      <c r="G35" s="60"/>
      <c r="H35" s="60"/>
      <c r="I35" s="60"/>
      <c r="J35" s="60"/>
      <c r="K35" s="36"/>
      <c r="L35" s="36"/>
      <c r="M35" s="12"/>
      <c r="N35" s="12"/>
      <c r="O35" s="12"/>
      <c r="P35" s="13"/>
      <c r="Q35" s="14"/>
      <c r="R35" s="14"/>
      <c r="S35" s="14"/>
      <c r="U35"/>
      <c r="V35"/>
    </row>
    <row r="36" spans="2:28">
      <c r="B36" s="64">
        <v>3</v>
      </c>
      <c r="C36" s="58" t="s">
        <v>96</v>
      </c>
      <c r="D36" s="58"/>
      <c r="E36" s="58"/>
      <c r="F36" s="58"/>
      <c r="G36" s="58"/>
      <c r="H36" s="63"/>
      <c r="I36" s="63"/>
      <c r="J36" s="63"/>
      <c r="K36" s="12"/>
      <c r="L36" s="12"/>
      <c r="M36" s="12"/>
      <c r="N36" s="12"/>
      <c r="O36" s="12"/>
      <c r="P36" s="13"/>
      <c r="Q36" s="14"/>
      <c r="R36" s="14"/>
      <c r="S36" s="14"/>
      <c r="U36"/>
      <c r="V36"/>
    </row>
    <row r="37" spans="2:28" ht="6" customHeight="1">
      <c r="B37" s="73"/>
      <c r="C37" s="63"/>
      <c r="D37" s="63"/>
      <c r="E37" s="63"/>
      <c r="F37" s="63"/>
      <c r="G37" s="63"/>
      <c r="H37" s="63"/>
      <c r="I37" s="63"/>
      <c r="J37" s="63"/>
      <c r="K37" s="12"/>
      <c r="L37" s="12"/>
      <c r="M37" s="12"/>
      <c r="N37" s="12"/>
      <c r="O37" s="12"/>
      <c r="P37" s="13"/>
      <c r="Q37" s="14"/>
      <c r="R37" s="14"/>
      <c r="S37" s="14"/>
      <c r="U37"/>
      <c r="V37"/>
    </row>
    <row r="38" spans="2:28">
      <c r="B38" s="73"/>
      <c r="C38" s="63" t="s">
        <v>107</v>
      </c>
      <c r="D38" s="63"/>
      <c r="E38" s="220"/>
      <c r="F38" s="220"/>
      <c r="G38" s="63" t="s">
        <v>233</v>
      </c>
      <c r="H38" s="63"/>
      <c r="I38" s="63"/>
      <c r="J38" s="63"/>
      <c r="K38" s="12"/>
      <c r="L38" s="12"/>
      <c r="M38" s="12"/>
      <c r="N38" s="12"/>
      <c r="O38" s="12"/>
      <c r="P38" s="13"/>
      <c r="Q38" s="14"/>
      <c r="R38" s="14"/>
      <c r="S38" s="14"/>
      <c r="U38"/>
      <c r="V38"/>
    </row>
    <row r="39" spans="2:28" ht="6" customHeight="1">
      <c r="B39" s="73"/>
      <c r="C39" s="63"/>
      <c r="D39" s="63"/>
      <c r="E39" s="63"/>
      <c r="F39" s="63"/>
      <c r="G39" s="63"/>
      <c r="H39" s="63"/>
      <c r="I39" s="63"/>
      <c r="J39" s="63"/>
      <c r="K39" s="12"/>
      <c r="L39" s="12"/>
      <c r="M39" s="12"/>
      <c r="N39" s="12"/>
      <c r="O39" s="12"/>
      <c r="P39" s="13"/>
      <c r="Q39" s="14"/>
      <c r="R39" s="14"/>
      <c r="S39" s="14"/>
      <c r="U39"/>
      <c r="V39"/>
    </row>
    <row r="40" spans="2:28">
      <c r="B40" s="73"/>
      <c r="C40" s="63" t="s">
        <v>106</v>
      </c>
      <c r="D40" s="63"/>
      <c r="E40" s="220"/>
      <c r="F40" s="220"/>
      <c r="G40" s="63" t="s">
        <v>233</v>
      </c>
      <c r="H40" s="63"/>
      <c r="I40" s="63"/>
      <c r="J40" s="63"/>
      <c r="K40" s="12"/>
      <c r="L40" s="12"/>
      <c r="M40" s="12"/>
      <c r="N40" s="12"/>
      <c r="O40" s="12"/>
      <c r="P40" s="13"/>
      <c r="Q40" s="14"/>
      <c r="R40" s="14"/>
      <c r="S40" s="14"/>
      <c r="U40"/>
      <c r="V40"/>
    </row>
    <row r="41" spans="2:28">
      <c r="B41" s="73"/>
      <c r="C41" s="63"/>
      <c r="D41" s="63"/>
      <c r="E41" s="63"/>
      <c r="F41" s="63"/>
      <c r="G41" s="63"/>
      <c r="H41" s="63"/>
      <c r="I41" s="63"/>
      <c r="J41" s="63"/>
      <c r="K41" s="12"/>
      <c r="L41" s="12"/>
      <c r="M41" s="12"/>
      <c r="N41" s="12"/>
      <c r="O41" s="12"/>
      <c r="P41" s="14"/>
      <c r="Q41" s="14"/>
      <c r="R41" s="14"/>
      <c r="S41" s="14"/>
    </row>
    <row r="42" spans="2:28">
      <c r="B42" s="64">
        <v>4</v>
      </c>
      <c r="C42" s="58" t="s">
        <v>105</v>
      </c>
      <c r="D42" s="63"/>
      <c r="E42" s="63"/>
      <c r="F42" s="63"/>
      <c r="G42" s="63"/>
      <c r="H42" s="63"/>
      <c r="I42" s="63"/>
      <c r="J42" s="63"/>
      <c r="K42" s="12"/>
      <c r="L42" s="12"/>
      <c r="M42" s="12"/>
      <c r="N42" s="12"/>
      <c r="O42" s="12"/>
      <c r="P42" s="14"/>
      <c r="Q42" s="14"/>
      <c r="R42" s="14"/>
      <c r="S42" s="14"/>
    </row>
    <row r="43" spans="2:28">
      <c r="B43" s="63"/>
      <c r="C43" s="63"/>
      <c r="D43" s="63"/>
      <c r="E43" s="63"/>
      <c r="F43" s="63"/>
      <c r="G43" s="63"/>
      <c r="H43" s="63"/>
      <c r="I43" s="63"/>
      <c r="J43" s="63"/>
      <c r="K43" s="12"/>
      <c r="L43" s="12"/>
      <c r="M43" s="12"/>
      <c r="N43" s="12"/>
      <c r="O43" s="12"/>
      <c r="P43" s="14"/>
      <c r="Q43" s="14"/>
      <c r="R43" s="16"/>
      <c r="S43" s="16"/>
      <c r="T43"/>
      <c r="U43"/>
      <c r="V43"/>
      <c r="W43"/>
      <c r="X43"/>
      <c r="Y43"/>
    </row>
    <row r="44" spans="2:28">
      <c r="B44" s="64">
        <v>5</v>
      </c>
      <c r="C44" s="58" t="s">
        <v>110</v>
      </c>
      <c r="D44" s="58"/>
      <c r="E44" s="63"/>
      <c r="F44" s="63"/>
      <c r="G44" s="63"/>
      <c r="H44" s="63"/>
      <c r="I44" s="63"/>
      <c r="J44" s="63"/>
      <c r="K44" s="12"/>
      <c r="L44" s="12"/>
      <c r="M44" s="12"/>
      <c r="N44" s="12"/>
      <c r="O44" s="12"/>
      <c r="P44" s="14"/>
      <c r="Q44" s="14"/>
      <c r="R44" s="14"/>
      <c r="S44" s="14"/>
    </row>
    <row r="45" spans="2:28" ht="6" customHeight="1">
      <c r="B45" s="64"/>
      <c r="C45" s="58"/>
      <c r="D45" s="58"/>
      <c r="E45" s="63"/>
      <c r="F45" s="63"/>
      <c r="G45" s="63"/>
      <c r="H45" s="63"/>
      <c r="I45" s="63"/>
      <c r="J45" s="63"/>
      <c r="K45" s="12"/>
      <c r="L45" s="12"/>
      <c r="M45" s="12"/>
      <c r="N45" s="12"/>
      <c r="O45" s="12"/>
      <c r="P45" s="14"/>
      <c r="Q45" s="14"/>
      <c r="R45" s="14"/>
      <c r="S45" s="14"/>
    </row>
    <row r="46" spans="2:28" ht="30" customHeight="1">
      <c r="B46" s="72"/>
      <c r="C46" s="76" t="s">
        <v>111</v>
      </c>
      <c r="D46" s="77" t="s">
        <v>89</v>
      </c>
      <c r="E46" s="203" t="s">
        <v>90</v>
      </c>
      <c r="F46" s="204"/>
      <c r="G46" s="205"/>
      <c r="H46" s="78" t="s">
        <v>108</v>
      </c>
      <c r="I46" s="79" t="s">
        <v>109</v>
      </c>
      <c r="J46" s="78" t="s">
        <v>88</v>
      </c>
      <c r="K46" s="18"/>
      <c r="L46" s="18"/>
      <c r="M46" s="209"/>
      <c r="N46" s="209"/>
      <c r="O46" s="12"/>
      <c r="P46" s="12"/>
      <c r="Q46" s="14"/>
      <c r="R46" s="14"/>
      <c r="S46" s="14"/>
      <c r="T46" s="14"/>
    </row>
    <row r="47" spans="2:28">
      <c r="B47" s="72"/>
      <c r="C47" s="183"/>
      <c r="D47" s="184"/>
      <c r="E47" s="200"/>
      <c r="F47" s="201"/>
      <c r="G47" s="202"/>
      <c r="H47" s="185"/>
      <c r="I47" s="185"/>
      <c r="J47" s="84" t="str">
        <f>IF(ISBLANK(H47),"",H47/$H$51)</f>
        <v/>
      </c>
      <c r="K47" s="18"/>
      <c r="L47" s="18"/>
      <c r="M47" s="209"/>
      <c r="N47" s="209"/>
      <c r="O47" s="12"/>
      <c r="P47" s="12"/>
      <c r="Q47" s="14"/>
      <c r="R47" s="14"/>
      <c r="S47" s="14"/>
      <c r="T47" s="14"/>
    </row>
    <row r="48" spans="2:28">
      <c r="B48" s="72"/>
      <c r="C48" s="183"/>
      <c r="D48" s="184"/>
      <c r="E48" s="200"/>
      <c r="F48" s="201"/>
      <c r="G48" s="202"/>
      <c r="H48" s="185"/>
      <c r="I48" s="185"/>
      <c r="J48" s="84">
        <f>IF(ISBLANK(H48),0,H48/$H$51)</f>
        <v>0</v>
      </c>
      <c r="K48" s="18"/>
      <c r="L48" s="18"/>
      <c r="M48" s="209"/>
      <c r="N48" s="209"/>
      <c r="O48" s="12"/>
      <c r="P48" s="12"/>
      <c r="Q48" s="14"/>
      <c r="R48" s="14"/>
      <c r="S48" s="14"/>
      <c r="T48" s="14"/>
    </row>
    <row r="49" spans="2:22">
      <c r="B49" s="72"/>
      <c r="C49" s="183"/>
      <c r="D49" s="184"/>
      <c r="E49" s="200"/>
      <c r="F49" s="201"/>
      <c r="G49" s="202"/>
      <c r="H49" s="185"/>
      <c r="I49" s="185"/>
      <c r="J49" s="84">
        <f>IF(ISBLANK(H49),0,H49/$H$51)</f>
        <v>0</v>
      </c>
      <c r="K49" s="18"/>
      <c r="L49" s="18"/>
      <c r="M49" s="209"/>
      <c r="N49" s="209"/>
      <c r="O49" s="12"/>
      <c r="P49" s="12"/>
      <c r="Q49" s="14"/>
      <c r="R49" s="14"/>
      <c r="S49" s="14"/>
      <c r="T49" s="14"/>
    </row>
    <row r="50" spans="2:22">
      <c r="B50" s="72"/>
      <c r="C50" s="183"/>
      <c r="D50" s="184"/>
      <c r="E50" s="200"/>
      <c r="F50" s="201"/>
      <c r="G50" s="202"/>
      <c r="H50" s="185"/>
      <c r="I50" s="185"/>
      <c r="J50" s="84">
        <f>IF(ISBLANK(H50),0,H50/$H$51)</f>
        <v>0</v>
      </c>
      <c r="K50" s="18"/>
      <c r="L50" s="18"/>
      <c r="M50" s="209"/>
      <c r="N50" s="209"/>
      <c r="O50" s="12"/>
      <c r="P50" s="12"/>
      <c r="Q50" s="14"/>
      <c r="R50" s="14"/>
      <c r="S50" s="14"/>
      <c r="T50" s="14"/>
    </row>
    <row r="51" spans="2:22" ht="18" customHeight="1">
      <c r="B51" s="63"/>
      <c r="C51" s="81"/>
      <c r="D51" s="82"/>
      <c r="E51" s="196" t="s">
        <v>132</v>
      </c>
      <c r="F51" s="197"/>
      <c r="G51" s="198"/>
      <c r="H51" s="80">
        <f>SUM(H47:H50)</f>
        <v>0</v>
      </c>
      <c r="I51" s="83"/>
      <c r="J51" s="81"/>
      <c r="K51" s="18"/>
      <c r="L51" s="12"/>
      <c r="M51" s="12"/>
      <c r="N51" s="12"/>
      <c r="O51" s="12"/>
      <c r="P51" s="12"/>
      <c r="Q51" s="14"/>
      <c r="R51" s="14"/>
      <c r="S51" s="14"/>
      <c r="T51" s="14"/>
    </row>
    <row r="52" spans="2:22">
      <c r="B52" s="73"/>
      <c r="C52" s="72"/>
      <c r="D52" s="72"/>
      <c r="E52" s="72"/>
      <c r="F52" s="72"/>
      <c r="G52" s="72"/>
      <c r="H52" s="72"/>
      <c r="I52" s="72"/>
      <c r="J52" s="72"/>
      <c r="K52" s="22"/>
      <c r="L52" s="22"/>
      <c r="M52" s="22"/>
      <c r="N52" s="22"/>
      <c r="O52" s="22"/>
      <c r="P52" s="16"/>
      <c r="Q52" s="16"/>
      <c r="R52" s="16"/>
      <c r="S52" s="16"/>
      <c r="T52"/>
      <c r="U52"/>
      <c r="V52"/>
    </row>
    <row r="53" spans="2:22"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/>
      <c r="U53"/>
      <c r="V53"/>
    </row>
    <row r="54" spans="2:22">
      <c r="B54" s="15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/>
      <c r="U54"/>
      <c r="V54"/>
    </row>
    <row r="55" spans="2:22">
      <c r="B55" s="15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/>
      <c r="U55"/>
      <c r="V55"/>
    </row>
    <row r="56" spans="2:22"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/>
      <c r="U56"/>
      <c r="V56"/>
    </row>
    <row r="57" spans="2:22">
      <c r="B57" s="15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/>
      <c r="U57"/>
      <c r="V57"/>
    </row>
    <row r="58" spans="2:22"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2:22"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2:22"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2:22"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2:22">
      <c r="B62" s="2"/>
      <c r="D62" s="7"/>
      <c r="E62" s="7"/>
      <c r="R62"/>
      <c r="S62"/>
      <c r="T62"/>
      <c r="U62"/>
      <c r="V62"/>
    </row>
    <row r="63" spans="2:22">
      <c r="B63"/>
      <c r="C63" s="9"/>
      <c r="D63" s="9"/>
      <c r="R63"/>
      <c r="S63"/>
      <c r="T63"/>
      <c r="U63"/>
      <c r="V63"/>
    </row>
    <row r="64" spans="2:22">
      <c r="B64"/>
      <c r="C64" s="9"/>
      <c r="D64" s="9"/>
      <c r="R64"/>
      <c r="S64"/>
      <c r="T64"/>
      <c r="U64"/>
      <c r="V64"/>
    </row>
    <row r="65" spans="2:22">
      <c r="B65"/>
      <c r="C65" s="9"/>
      <c r="D65" s="9"/>
      <c r="R65"/>
      <c r="S65"/>
      <c r="T65"/>
      <c r="U65"/>
      <c r="V65"/>
    </row>
    <row r="66" spans="2:22">
      <c r="B66"/>
      <c r="C66" s="9"/>
      <c r="D66" s="9"/>
      <c r="R66"/>
      <c r="S66"/>
      <c r="T66"/>
      <c r="U66"/>
      <c r="V66"/>
    </row>
    <row r="67" spans="2:22">
      <c r="B67"/>
      <c r="C67" s="9"/>
      <c r="D67" s="9"/>
      <c r="R67"/>
      <c r="S67"/>
      <c r="T67"/>
      <c r="U67"/>
      <c r="V67"/>
    </row>
    <row r="68" spans="2:22">
      <c r="R68"/>
      <c r="S68"/>
      <c r="T68"/>
      <c r="U68"/>
      <c r="V68"/>
    </row>
    <row r="69" spans="2:22">
      <c r="B69" s="2"/>
      <c r="O69"/>
      <c r="P69"/>
      <c r="Q69"/>
      <c r="R69"/>
      <c r="S69"/>
      <c r="T69"/>
      <c r="U69"/>
      <c r="V69"/>
    </row>
    <row r="70" spans="2:22">
      <c r="B70" s="2"/>
      <c r="N70"/>
      <c r="O70"/>
      <c r="P70"/>
      <c r="Q70"/>
      <c r="R70"/>
      <c r="S70"/>
      <c r="T70"/>
      <c r="U70"/>
      <c r="V70"/>
    </row>
    <row r="71" spans="2:22">
      <c r="B71" s="2"/>
      <c r="N71"/>
      <c r="O71"/>
      <c r="P71"/>
      <c r="Q71"/>
      <c r="R71"/>
      <c r="S71"/>
      <c r="T71"/>
      <c r="U71"/>
      <c r="V71"/>
    </row>
    <row r="72" spans="2:22">
      <c r="B72" s="2"/>
      <c r="N72"/>
      <c r="O72"/>
      <c r="P72"/>
      <c r="Q72"/>
      <c r="R72"/>
      <c r="S72"/>
      <c r="T72"/>
      <c r="U72"/>
      <c r="V72"/>
    </row>
    <row r="73" spans="2:22">
      <c r="B73" s="2"/>
      <c r="N73"/>
      <c r="O73"/>
      <c r="P73"/>
      <c r="Q73"/>
      <c r="R73"/>
      <c r="S73"/>
      <c r="T73"/>
      <c r="U73"/>
      <c r="V73"/>
    </row>
    <row r="74" spans="2:22">
      <c r="B74" s="2"/>
      <c r="N74"/>
      <c r="O74"/>
      <c r="P74"/>
      <c r="Q74"/>
      <c r="R74"/>
      <c r="S74"/>
      <c r="T74"/>
      <c r="U74"/>
      <c r="V74"/>
    </row>
    <row r="75" spans="2:22">
      <c r="C75" s="10"/>
      <c r="D75" s="10"/>
      <c r="E75" s="10"/>
      <c r="F75" s="10"/>
      <c r="G75" s="10"/>
      <c r="H75" s="10"/>
      <c r="I75" s="10"/>
      <c r="J75" s="10"/>
      <c r="K75" s="10"/>
      <c r="L75" s="10"/>
      <c r="R75"/>
      <c r="S75"/>
      <c r="T75"/>
      <c r="U75"/>
      <c r="V75"/>
    </row>
    <row r="76" spans="2:22">
      <c r="B76" s="2"/>
      <c r="R76"/>
      <c r="S76"/>
      <c r="T76"/>
      <c r="U76"/>
      <c r="V76"/>
    </row>
    <row r="77" spans="2:22">
      <c r="R77"/>
      <c r="S77"/>
      <c r="T77"/>
      <c r="U77"/>
      <c r="V77"/>
    </row>
    <row r="78" spans="2:22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2:22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2:22"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3:22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3:22"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3:22"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3:22"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3:22"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3:22"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3:22"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3:22"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3:22"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3:22"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3:22"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3:22"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3:22"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3:22"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3:22"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3:22"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3:22"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3:22"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3:22"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3:22"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3:22"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3:22"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3:22"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3:22"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3:22"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3:22"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3:22"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3:22"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3:22"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3:22"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3:22"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3:22"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3:22"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3:22"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3:22"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3:22"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3:22"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3:22"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3:22"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3:22"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3:22"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3:22"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3:22"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3:22"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3:22"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3:22"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3:22"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3:22"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3:22"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3:22"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3:22"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3:22"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3:22"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3:22"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3:22"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3:22"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3:22"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3:22"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3:22"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3:22"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3:22"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3:22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3:22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3:22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3:22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3:22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3:22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3:22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3:22"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3:22"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3:22"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3:22"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3:22"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3:22"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3:22"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3:22"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3:22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3:22"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3:22"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3:22"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3:22"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3:22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3:22"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3:22"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3:22"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3:22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3:22"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3:22"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3:22"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3:22"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3:22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3:22"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3:22"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3:22"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3:22"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3:22"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3:22"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3:22"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3:22"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3:22"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3:22"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3:22"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3:22"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3:22"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3:22"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3:22"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3:22">
      <c r="R187" s="4"/>
    </row>
    <row r="192" spans="3:22">
      <c r="P192" s="5"/>
    </row>
  </sheetData>
  <sheetProtection algorithmName="SHA-512" hashValue="PoYS1icOstL3J5p2h5MQD54n2Y7xscjv7G/X9DuX0GhKUvTJEB7s+ESrRdNXe52n2pCq8tDDy2bc8F9BC6234g==" saltValue="bp5de49XdgrcT1n5qH+NWg==" spinCount="100000" sheet="1" objects="1" scenarios="1" selectLockedCells="1"/>
  <dataConsolidate/>
  <mergeCells count="30">
    <mergeCell ref="AA25:AD25"/>
    <mergeCell ref="W28:Z28"/>
    <mergeCell ref="C10:J19"/>
    <mergeCell ref="M46:N46"/>
    <mergeCell ref="E47:G47"/>
    <mergeCell ref="M47:N47"/>
    <mergeCell ref="W31:Z31"/>
    <mergeCell ref="W25:Z25"/>
    <mergeCell ref="G29:H29"/>
    <mergeCell ref="G30:H30"/>
    <mergeCell ref="E32:F32"/>
    <mergeCell ref="E34:H34"/>
    <mergeCell ref="E38:F38"/>
    <mergeCell ref="E40:F40"/>
    <mergeCell ref="G23:H23"/>
    <mergeCell ref="G24:H24"/>
    <mergeCell ref="M48:N48"/>
    <mergeCell ref="E49:G49"/>
    <mergeCell ref="M49:N49"/>
    <mergeCell ref="E50:G50"/>
    <mergeCell ref="M50:N50"/>
    <mergeCell ref="E51:G51"/>
    <mergeCell ref="B1:J1"/>
    <mergeCell ref="E48:G48"/>
    <mergeCell ref="E46:G46"/>
    <mergeCell ref="D3:J3"/>
    <mergeCell ref="D5:J5"/>
    <mergeCell ref="G7:J7"/>
    <mergeCell ref="G26:H26"/>
    <mergeCell ref="G27:H27"/>
  </mergeCells>
  <phoneticPr fontId="29" type="noConversion"/>
  <conditionalFormatting sqref="J47:J50">
    <cfRule type="cellIs" dxfId="6" priority="1" operator="equal">
      <formula>0</formula>
    </cfRule>
  </conditionalFormatting>
  <dataValidations count="5">
    <dataValidation type="list" allowBlank="1" showInputMessage="1" showErrorMessage="1" sqref="C47:C50">
      <formula1>area</formula1>
    </dataValidation>
    <dataValidation type="list" allowBlank="1" showInputMessage="1" showErrorMessage="1" sqref="G7:J7">
      <formula1>"Provisional Assessment (PA),Final Assessment (FA)"</formula1>
    </dataValidation>
    <dataValidation type="list" allowBlank="1" showInputMessage="1" sqref="D47:D50">
      <formula1>areat</formula1>
    </dataValidation>
    <dataValidation type="list" allowBlank="1" showInputMessage="1" sqref="E47:G50">
      <formula1>ac</formula1>
    </dataValidation>
    <dataValidation type="decimal" allowBlank="1" showInputMessage="1" showErrorMessage="1" sqref="H47:I50">
      <formula1>0</formula1>
      <formula2>1000000000</formula2>
    </dataValidation>
  </dataValidations>
  <pageMargins left="0.25" right="0.25" top="0.75" bottom="0.75" header="0.3" footer="0.3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8</xdr:col>
                    <xdr:colOff>981075</xdr:colOff>
                    <xdr:row>20</xdr:row>
                    <xdr:rowOff>142875</xdr:rowOff>
                  </from>
                  <to>
                    <xdr:col>9</xdr:col>
                    <xdr:colOff>152400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895350</xdr:colOff>
                    <xdr:row>34</xdr:row>
                    <xdr:rowOff>66675</xdr:rowOff>
                  </from>
                  <to>
                    <xdr:col>6</xdr:col>
                    <xdr:colOff>447675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6</xdr:col>
                    <xdr:colOff>742950</xdr:colOff>
                    <xdr:row>34</xdr:row>
                    <xdr:rowOff>66675</xdr:rowOff>
                  </from>
                  <to>
                    <xdr:col>7</xdr:col>
                    <xdr:colOff>285750</xdr:colOff>
                    <xdr:row>37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3</xdr:col>
                    <xdr:colOff>1238250</xdr:colOff>
                    <xdr:row>40</xdr:row>
                    <xdr:rowOff>66675</xdr:rowOff>
                  </from>
                  <to>
                    <xdr:col>5</xdr:col>
                    <xdr:colOff>152400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5</xdr:col>
                    <xdr:colOff>495300</xdr:colOff>
                    <xdr:row>40</xdr:row>
                    <xdr:rowOff>66675</xdr:rowOff>
                  </from>
                  <to>
                    <xdr:col>6</xdr:col>
                    <xdr:colOff>0</xdr:colOff>
                    <xdr:row>42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8</xdr:col>
                    <xdr:colOff>981075</xdr:colOff>
                    <xdr:row>23</xdr:row>
                    <xdr:rowOff>152400</xdr:rowOff>
                  </from>
                  <to>
                    <xdr:col>9</xdr:col>
                    <xdr:colOff>180975</xdr:colOff>
                    <xdr:row>26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4</xdr:col>
                    <xdr:colOff>0</xdr:colOff>
                    <xdr:row>19</xdr:row>
                    <xdr:rowOff>76200</xdr:rowOff>
                  </from>
                  <to>
                    <xdr:col>5</xdr:col>
                    <xdr:colOff>171450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5</xdr:col>
                    <xdr:colOff>504825</xdr:colOff>
                    <xdr:row>19</xdr:row>
                    <xdr:rowOff>76200</xdr:rowOff>
                  </from>
                  <to>
                    <xdr:col>6</xdr:col>
                    <xdr:colOff>28575</xdr:colOff>
                    <xdr:row>22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Z142"/>
  <sheetViews>
    <sheetView view="pageBreakPreview" zoomScale="85" zoomScaleNormal="100" zoomScaleSheetLayoutView="85" workbookViewId="0">
      <selection activeCell="G12" sqref="G12:J12"/>
    </sheetView>
  </sheetViews>
  <sheetFormatPr defaultRowHeight="15"/>
  <cols>
    <col min="1" max="1" width="3.42578125" style="123" customWidth="1"/>
    <col min="2" max="2" width="6.7109375" style="87" customWidth="1"/>
    <col min="3" max="3" width="6.5703125" style="165" customWidth="1"/>
    <col min="4" max="4" width="71.42578125" style="87" customWidth="1"/>
    <col min="5" max="5" width="9.85546875" style="87" customWidth="1"/>
    <col min="6" max="6" width="10.5703125" style="87" customWidth="1"/>
    <col min="7" max="22" width="3.7109375" style="87" customWidth="1"/>
    <col min="23" max="23" width="50.7109375" style="175" hidden="1" customWidth="1"/>
    <col min="24" max="26" width="9.140625" style="87" hidden="1" customWidth="1"/>
    <col min="27" max="16384" width="9.140625" style="87"/>
  </cols>
  <sheetData>
    <row r="1" spans="1:26">
      <c r="A1" s="85">
        <v>6</v>
      </c>
      <c r="B1" s="86" t="s">
        <v>93</v>
      </c>
      <c r="C1" s="162"/>
      <c r="D1" s="86"/>
    </row>
    <row r="2" spans="1:26">
      <c r="A2" s="85"/>
      <c r="B2" s="86"/>
      <c r="C2" s="162"/>
      <c r="D2" s="86"/>
    </row>
    <row r="3" spans="1:26" ht="42" customHeight="1">
      <c r="A3" s="88"/>
      <c r="B3" s="221" t="s">
        <v>7</v>
      </c>
      <c r="C3" s="222"/>
      <c r="D3" s="223"/>
      <c r="E3" s="89" t="s">
        <v>126</v>
      </c>
      <c r="F3" s="90" t="s">
        <v>130</v>
      </c>
      <c r="G3" s="224" t="s">
        <v>87</v>
      </c>
      <c r="H3" s="225"/>
      <c r="I3" s="225"/>
      <c r="J3" s="226"/>
      <c r="K3" s="224" t="s">
        <v>234</v>
      </c>
      <c r="L3" s="225"/>
      <c r="M3" s="225"/>
      <c r="N3" s="226"/>
      <c r="O3" s="227" t="s">
        <v>235</v>
      </c>
      <c r="P3" s="228"/>
      <c r="Q3" s="228"/>
      <c r="R3" s="229"/>
      <c r="S3" s="227" t="s">
        <v>236</v>
      </c>
      <c r="T3" s="228"/>
      <c r="U3" s="228"/>
      <c r="V3" s="229"/>
      <c r="W3" s="176" t="s">
        <v>280</v>
      </c>
    </row>
    <row r="4" spans="1:26" s="97" customFormat="1" ht="17.100000000000001" customHeight="1">
      <c r="A4" s="91"/>
      <c r="B4" s="92" t="s">
        <v>4</v>
      </c>
      <c r="C4" s="93"/>
      <c r="D4" s="94" t="s">
        <v>142</v>
      </c>
      <c r="E4" s="95"/>
      <c r="F4" s="96"/>
      <c r="G4" s="230"/>
      <c r="H4" s="230"/>
      <c r="I4" s="230"/>
      <c r="J4" s="230"/>
      <c r="K4" s="231"/>
      <c r="L4" s="232"/>
      <c r="M4" s="232"/>
      <c r="N4" s="233"/>
      <c r="O4" s="234"/>
      <c r="P4" s="235"/>
      <c r="Q4" s="235"/>
      <c r="R4" s="236"/>
      <c r="S4" s="234"/>
      <c r="T4" s="235"/>
      <c r="U4" s="235"/>
      <c r="V4" s="236"/>
      <c r="W4" s="177"/>
      <c r="Y4" s="97" t="str">
        <f>IF(ISBLANK(K4),"Blank",IF(K4&lt;&gt;"PR",IF(K4&lt;&gt;"NA","nPR","OK"),"OK"))</f>
        <v>Blank</v>
      </c>
      <c r="Z4" s="97" t="str">
        <f>IF(ISBLANK(S4),"Blank",IF(S4&lt;&gt;"PR",IF(S4&lt;&gt;"NA","nPR","OK"),"OK"))</f>
        <v>Blank</v>
      </c>
    </row>
    <row r="5" spans="1:26" s="97" customFormat="1" ht="17.100000000000001" customHeight="1">
      <c r="A5" s="98"/>
      <c r="B5" s="99" t="s">
        <v>91</v>
      </c>
      <c r="C5" s="157"/>
      <c r="D5" s="100" t="s">
        <v>143</v>
      </c>
      <c r="E5" s="101"/>
      <c r="F5" s="19"/>
      <c r="G5" s="237"/>
      <c r="H5" s="237"/>
      <c r="I5" s="237"/>
      <c r="J5" s="237"/>
      <c r="K5" s="238"/>
      <c r="L5" s="239"/>
      <c r="M5" s="239"/>
      <c r="N5" s="240"/>
      <c r="O5" s="241"/>
      <c r="P5" s="242"/>
      <c r="Q5" s="242"/>
      <c r="R5" s="243"/>
      <c r="S5" s="241"/>
      <c r="T5" s="242"/>
      <c r="U5" s="242"/>
      <c r="V5" s="243"/>
      <c r="W5" s="178"/>
    </row>
    <row r="6" spans="1:26" s="97" customFormat="1" ht="17.100000000000001" customHeight="1">
      <c r="A6" s="91"/>
      <c r="B6" s="99" t="s">
        <v>144</v>
      </c>
      <c r="C6" s="157"/>
      <c r="D6" s="100" t="s">
        <v>5</v>
      </c>
      <c r="E6" s="102"/>
      <c r="F6" s="19"/>
      <c r="G6" s="237"/>
      <c r="H6" s="237"/>
      <c r="I6" s="237"/>
      <c r="J6" s="237"/>
      <c r="K6" s="238"/>
      <c r="L6" s="239"/>
      <c r="M6" s="239"/>
      <c r="N6" s="240"/>
      <c r="O6" s="241"/>
      <c r="P6" s="242"/>
      <c r="Q6" s="242"/>
      <c r="R6" s="243"/>
      <c r="S6" s="241"/>
      <c r="T6" s="242"/>
      <c r="U6" s="242"/>
      <c r="V6" s="243"/>
      <c r="W6" s="178"/>
    </row>
    <row r="7" spans="1:26" s="97" customFormat="1" ht="17.100000000000001" customHeight="1">
      <c r="A7" s="98"/>
      <c r="B7" s="99" t="s">
        <v>145</v>
      </c>
      <c r="C7" s="157"/>
      <c r="D7" s="100" t="s">
        <v>6</v>
      </c>
      <c r="E7" s="103"/>
      <c r="F7" s="19"/>
      <c r="G7" s="237"/>
      <c r="H7" s="237"/>
      <c r="I7" s="237"/>
      <c r="J7" s="237"/>
      <c r="K7" s="238"/>
      <c r="L7" s="239"/>
      <c r="M7" s="239"/>
      <c r="N7" s="240"/>
      <c r="O7" s="241"/>
      <c r="P7" s="242"/>
      <c r="Q7" s="242"/>
      <c r="R7" s="243"/>
      <c r="S7" s="241"/>
      <c r="T7" s="242"/>
      <c r="U7" s="242"/>
      <c r="V7" s="243"/>
      <c r="W7" s="178"/>
    </row>
    <row r="8" spans="1:26" s="97" customFormat="1" ht="17.100000000000001" customHeight="1">
      <c r="A8" s="91"/>
      <c r="B8" s="99" t="s">
        <v>0</v>
      </c>
      <c r="C8" s="157"/>
      <c r="D8" s="100" t="s">
        <v>146</v>
      </c>
      <c r="E8" s="103"/>
      <c r="F8" s="19"/>
      <c r="G8" s="237"/>
      <c r="H8" s="237"/>
      <c r="I8" s="237"/>
      <c r="J8" s="237"/>
      <c r="K8" s="238"/>
      <c r="L8" s="239"/>
      <c r="M8" s="239"/>
      <c r="N8" s="240"/>
      <c r="O8" s="241"/>
      <c r="P8" s="242"/>
      <c r="Q8" s="242"/>
      <c r="R8" s="243"/>
      <c r="S8" s="241"/>
      <c r="T8" s="242"/>
      <c r="U8" s="242"/>
      <c r="V8" s="243"/>
      <c r="W8" s="178"/>
    </row>
    <row r="9" spans="1:26" s="97" customFormat="1" ht="17.100000000000001" customHeight="1">
      <c r="A9" s="98"/>
      <c r="B9" s="99" t="s">
        <v>0</v>
      </c>
      <c r="C9" s="157" t="s">
        <v>92</v>
      </c>
      <c r="D9" s="100" t="s">
        <v>146</v>
      </c>
      <c r="E9" s="103"/>
      <c r="F9" s="19"/>
      <c r="G9" s="244" t="s">
        <v>92</v>
      </c>
      <c r="H9" s="244"/>
      <c r="I9" s="244"/>
      <c r="J9" s="244"/>
      <c r="K9" s="238"/>
      <c r="L9" s="239"/>
      <c r="M9" s="239"/>
      <c r="N9" s="240"/>
      <c r="O9" s="244" t="s">
        <v>92</v>
      </c>
      <c r="P9" s="244"/>
      <c r="Q9" s="244"/>
      <c r="R9" s="244"/>
      <c r="S9" s="241"/>
      <c r="T9" s="242"/>
      <c r="U9" s="242"/>
      <c r="V9" s="243"/>
      <c r="W9" s="178"/>
    </row>
    <row r="10" spans="1:26" s="97" customFormat="1" ht="17.100000000000001" customHeight="1">
      <c r="A10" s="98"/>
      <c r="B10" s="99" t="s">
        <v>1</v>
      </c>
      <c r="C10" s="157"/>
      <c r="D10" s="100" t="s">
        <v>147</v>
      </c>
      <c r="E10" s="103"/>
      <c r="F10" s="19"/>
      <c r="G10" s="237"/>
      <c r="H10" s="237"/>
      <c r="I10" s="237"/>
      <c r="J10" s="237"/>
      <c r="K10" s="238"/>
      <c r="L10" s="239"/>
      <c r="M10" s="239"/>
      <c r="N10" s="240"/>
      <c r="O10" s="241"/>
      <c r="P10" s="242"/>
      <c r="Q10" s="242"/>
      <c r="R10" s="243"/>
      <c r="S10" s="241"/>
      <c r="T10" s="242"/>
      <c r="U10" s="242"/>
      <c r="V10" s="243"/>
      <c r="W10" s="178"/>
    </row>
    <row r="11" spans="1:26" s="97" customFormat="1" ht="17.100000000000001" customHeight="1">
      <c r="A11" s="104"/>
      <c r="B11" s="99" t="s">
        <v>148</v>
      </c>
      <c r="C11" s="157"/>
      <c r="D11" s="100" t="s">
        <v>149</v>
      </c>
      <c r="E11" s="103"/>
      <c r="F11" s="19"/>
      <c r="G11" s="237"/>
      <c r="H11" s="237"/>
      <c r="I11" s="237"/>
      <c r="J11" s="237"/>
      <c r="K11" s="238"/>
      <c r="L11" s="239"/>
      <c r="M11" s="239"/>
      <c r="N11" s="240"/>
      <c r="O11" s="241"/>
      <c r="P11" s="242"/>
      <c r="Q11" s="242"/>
      <c r="R11" s="243"/>
      <c r="S11" s="241"/>
      <c r="T11" s="242"/>
      <c r="U11" s="242"/>
      <c r="V11" s="243"/>
      <c r="W11" s="178"/>
    </row>
    <row r="12" spans="1:26" s="97" customFormat="1" ht="17.100000000000001" customHeight="1">
      <c r="A12" s="98"/>
      <c r="B12" s="99" t="s">
        <v>150</v>
      </c>
      <c r="C12" s="157"/>
      <c r="D12" s="100" t="s">
        <v>151</v>
      </c>
      <c r="E12" s="103"/>
      <c r="F12" s="19"/>
      <c r="G12" s="237"/>
      <c r="H12" s="237"/>
      <c r="I12" s="237"/>
      <c r="J12" s="237"/>
      <c r="K12" s="238"/>
      <c r="L12" s="239"/>
      <c r="M12" s="239"/>
      <c r="N12" s="240"/>
      <c r="O12" s="241"/>
      <c r="P12" s="242"/>
      <c r="Q12" s="242"/>
      <c r="R12" s="243"/>
      <c r="S12" s="241"/>
      <c r="T12" s="242"/>
      <c r="U12" s="242"/>
      <c r="V12" s="243"/>
      <c r="W12" s="178"/>
    </row>
    <row r="13" spans="1:26" s="97" customFormat="1" ht="17.100000000000001" customHeight="1">
      <c r="A13" s="98"/>
      <c r="B13" s="99" t="s">
        <v>152</v>
      </c>
      <c r="C13" s="157"/>
      <c r="D13" s="100" t="s">
        <v>153</v>
      </c>
      <c r="E13" s="103"/>
      <c r="F13" s="19"/>
      <c r="G13" s="237"/>
      <c r="H13" s="237"/>
      <c r="I13" s="237"/>
      <c r="J13" s="237"/>
      <c r="K13" s="238"/>
      <c r="L13" s="239"/>
      <c r="M13" s="239"/>
      <c r="N13" s="240"/>
      <c r="O13" s="241"/>
      <c r="P13" s="242"/>
      <c r="Q13" s="242"/>
      <c r="R13" s="243"/>
      <c r="S13" s="241"/>
      <c r="T13" s="242"/>
      <c r="U13" s="242"/>
      <c r="V13" s="243"/>
      <c r="W13" s="178"/>
    </row>
    <row r="14" spans="1:26" s="97" customFormat="1" ht="17.100000000000001" customHeight="1">
      <c r="A14" s="98"/>
      <c r="B14" s="99" t="s">
        <v>10</v>
      </c>
      <c r="C14" s="157"/>
      <c r="D14" s="100" t="s">
        <v>154</v>
      </c>
      <c r="E14" s="103"/>
      <c r="F14" s="19"/>
      <c r="G14" s="237"/>
      <c r="H14" s="237"/>
      <c r="I14" s="237"/>
      <c r="J14" s="237"/>
      <c r="K14" s="238"/>
      <c r="L14" s="239"/>
      <c r="M14" s="239"/>
      <c r="N14" s="240"/>
      <c r="O14" s="241"/>
      <c r="P14" s="242"/>
      <c r="Q14" s="242"/>
      <c r="R14" s="243"/>
      <c r="S14" s="241"/>
      <c r="T14" s="242"/>
      <c r="U14" s="242"/>
      <c r="V14" s="243"/>
      <c r="W14" s="178"/>
    </row>
    <row r="15" spans="1:26" s="97" customFormat="1" ht="17.100000000000001" customHeight="1">
      <c r="A15" s="98"/>
      <c r="B15" s="99" t="s">
        <v>11</v>
      </c>
      <c r="C15" s="157"/>
      <c r="D15" s="100" t="s">
        <v>155</v>
      </c>
      <c r="E15" s="103"/>
      <c r="F15" s="19"/>
      <c r="G15" s="237"/>
      <c r="H15" s="237"/>
      <c r="I15" s="237"/>
      <c r="J15" s="237"/>
      <c r="K15" s="238"/>
      <c r="L15" s="239"/>
      <c r="M15" s="239"/>
      <c r="N15" s="240"/>
      <c r="O15" s="241"/>
      <c r="P15" s="242"/>
      <c r="Q15" s="242"/>
      <c r="R15" s="243"/>
      <c r="S15" s="241"/>
      <c r="T15" s="242"/>
      <c r="U15" s="242"/>
      <c r="V15" s="243"/>
      <c r="W15" s="178"/>
    </row>
    <row r="16" spans="1:26" s="97" customFormat="1" ht="17.100000000000001" customHeight="1">
      <c r="A16" s="98"/>
      <c r="B16" s="99" t="s">
        <v>156</v>
      </c>
      <c r="C16" s="157"/>
      <c r="D16" s="100" t="s">
        <v>238</v>
      </c>
      <c r="E16" s="103"/>
      <c r="F16" s="19"/>
      <c r="G16" s="237"/>
      <c r="H16" s="237"/>
      <c r="I16" s="237"/>
      <c r="J16" s="237"/>
      <c r="K16" s="238"/>
      <c r="L16" s="239"/>
      <c r="M16" s="239"/>
      <c r="N16" s="240"/>
      <c r="O16" s="241"/>
      <c r="P16" s="242"/>
      <c r="Q16" s="242"/>
      <c r="R16" s="243"/>
      <c r="S16" s="241"/>
      <c r="T16" s="242"/>
      <c r="U16" s="242"/>
      <c r="V16" s="243"/>
      <c r="W16" s="178"/>
    </row>
    <row r="17" spans="1:26" s="97" customFormat="1" ht="17.100000000000001" customHeight="1">
      <c r="A17" s="98"/>
      <c r="B17" s="99" t="s">
        <v>157</v>
      </c>
      <c r="C17" s="157"/>
      <c r="D17" s="100" t="s">
        <v>158</v>
      </c>
      <c r="E17" s="103"/>
      <c r="F17" s="19"/>
      <c r="G17" s="237"/>
      <c r="H17" s="237"/>
      <c r="I17" s="237"/>
      <c r="J17" s="237"/>
      <c r="K17" s="238"/>
      <c r="L17" s="239"/>
      <c r="M17" s="239"/>
      <c r="N17" s="240"/>
      <c r="O17" s="241"/>
      <c r="P17" s="242"/>
      <c r="Q17" s="242"/>
      <c r="R17" s="243"/>
      <c r="S17" s="241"/>
      <c r="T17" s="242"/>
      <c r="U17" s="242"/>
      <c r="V17" s="243"/>
      <c r="W17" s="178"/>
    </row>
    <row r="18" spans="1:26" s="97" customFormat="1" ht="17.100000000000001" customHeight="1">
      <c r="A18" s="98"/>
      <c r="B18" s="99" t="s">
        <v>2</v>
      </c>
      <c r="C18" s="157"/>
      <c r="D18" s="100" t="s">
        <v>159</v>
      </c>
      <c r="E18" s="103"/>
      <c r="F18" s="19"/>
      <c r="G18" s="237"/>
      <c r="H18" s="237"/>
      <c r="I18" s="237"/>
      <c r="J18" s="237"/>
      <c r="K18" s="238"/>
      <c r="L18" s="239"/>
      <c r="M18" s="239"/>
      <c r="N18" s="240"/>
      <c r="O18" s="241"/>
      <c r="P18" s="242"/>
      <c r="Q18" s="242"/>
      <c r="R18" s="243"/>
      <c r="S18" s="241"/>
      <c r="T18" s="242"/>
      <c r="U18" s="242"/>
      <c r="V18" s="243"/>
      <c r="W18" s="178"/>
    </row>
    <row r="19" spans="1:26" s="97" customFormat="1" ht="17.100000000000001" customHeight="1">
      <c r="A19" s="98"/>
      <c r="B19" s="99" t="s">
        <v>3</v>
      </c>
      <c r="C19" s="157"/>
      <c r="D19" s="100" t="s">
        <v>160</v>
      </c>
      <c r="E19" s="103"/>
      <c r="F19" s="19"/>
      <c r="G19" s="237"/>
      <c r="H19" s="237"/>
      <c r="I19" s="237"/>
      <c r="J19" s="237"/>
      <c r="K19" s="238"/>
      <c r="L19" s="239"/>
      <c r="M19" s="239"/>
      <c r="N19" s="240"/>
      <c r="O19" s="241"/>
      <c r="P19" s="242"/>
      <c r="Q19" s="242"/>
      <c r="R19" s="243"/>
      <c r="S19" s="241"/>
      <c r="T19" s="242"/>
      <c r="U19" s="242"/>
      <c r="V19" s="243"/>
      <c r="W19" s="179"/>
    </row>
    <row r="20" spans="1:26" s="97" customFormat="1" ht="27.75" customHeight="1">
      <c r="A20" s="107"/>
      <c r="B20" s="110"/>
      <c r="C20" s="158"/>
      <c r="D20" s="110"/>
      <c r="E20" s="110"/>
      <c r="F20" s="111"/>
      <c r="G20" s="245" t="s">
        <v>127</v>
      </c>
      <c r="H20" s="246"/>
      <c r="I20" s="247"/>
      <c r="J20" s="112">
        <f>SUM(G5:J8,G10:J19)</f>
        <v>0</v>
      </c>
      <c r="K20" s="248" t="s">
        <v>237</v>
      </c>
      <c r="L20" s="248"/>
      <c r="M20" s="248"/>
      <c r="N20" s="112">
        <f>SUM(K5:N8,K10:N19)</f>
        <v>0</v>
      </c>
      <c r="O20" s="245" t="s">
        <v>127</v>
      </c>
      <c r="P20" s="246"/>
      <c r="Q20" s="247"/>
      <c r="R20" s="112">
        <f>SUM(O5:R8,O10:R19)</f>
        <v>0</v>
      </c>
      <c r="S20" s="248" t="s">
        <v>237</v>
      </c>
      <c r="T20" s="248"/>
      <c r="U20" s="248"/>
      <c r="V20" s="112">
        <f>SUM(S5:V8,S10:V19)</f>
        <v>0</v>
      </c>
      <c r="W20" s="180"/>
    </row>
    <row r="21" spans="1:26" ht="17.100000000000001" customHeight="1">
      <c r="A21" s="113"/>
      <c r="B21" s="114"/>
      <c r="C21" s="115"/>
      <c r="D21" s="115"/>
      <c r="E21" s="116"/>
      <c r="F21" s="116"/>
      <c r="G21" s="117"/>
      <c r="H21" s="117"/>
      <c r="I21" s="117"/>
      <c r="J21" s="114"/>
      <c r="K21" s="117"/>
      <c r="L21" s="117"/>
      <c r="M21" s="117"/>
      <c r="N21" s="114"/>
      <c r="O21" s="116"/>
      <c r="P21" s="116"/>
      <c r="Q21" s="116"/>
      <c r="R21" s="116"/>
      <c r="S21" s="116"/>
      <c r="T21" s="116"/>
      <c r="U21" s="116"/>
      <c r="V21" s="116"/>
      <c r="X21" s="97"/>
    </row>
    <row r="22" spans="1:26" s="122" customFormat="1" ht="17.100000000000001" customHeight="1">
      <c r="A22" s="118"/>
      <c r="B22" s="119"/>
      <c r="C22" s="163"/>
      <c r="D22" s="120"/>
      <c r="E22" s="119"/>
      <c r="F22" s="119"/>
      <c r="G22" s="120"/>
      <c r="H22" s="120"/>
      <c r="I22" s="120"/>
      <c r="J22" s="121"/>
      <c r="K22" s="120"/>
      <c r="L22" s="120"/>
      <c r="M22" s="120"/>
      <c r="N22" s="121"/>
      <c r="O22" s="119"/>
      <c r="P22" s="119"/>
      <c r="Q22" s="119"/>
      <c r="R22" s="119"/>
      <c r="S22" s="119"/>
      <c r="T22" s="119"/>
      <c r="U22" s="119"/>
      <c r="V22" s="119"/>
      <c r="W22" s="181"/>
      <c r="X22" s="97"/>
    </row>
    <row r="23" spans="1:26" ht="42" customHeight="1">
      <c r="B23" s="249" t="s">
        <v>141</v>
      </c>
      <c r="C23" s="250"/>
      <c r="D23" s="251"/>
      <c r="E23" s="124" t="s">
        <v>126</v>
      </c>
      <c r="F23" s="124" t="s">
        <v>130</v>
      </c>
      <c r="G23" s="252" t="s">
        <v>87</v>
      </c>
      <c r="H23" s="253"/>
      <c r="I23" s="253"/>
      <c r="J23" s="254"/>
      <c r="K23" s="252" t="s">
        <v>234</v>
      </c>
      <c r="L23" s="253"/>
      <c r="M23" s="253"/>
      <c r="N23" s="254"/>
      <c r="O23" s="255" t="s">
        <v>235</v>
      </c>
      <c r="P23" s="256"/>
      <c r="Q23" s="256"/>
      <c r="R23" s="257"/>
      <c r="S23" s="255" t="s">
        <v>236</v>
      </c>
      <c r="T23" s="256"/>
      <c r="U23" s="256"/>
      <c r="V23" s="257"/>
      <c r="W23" s="176" t="s">
        <v>280</v>
      </c>
      <c r="X23" s="97"/>
    </row>
    <row r="24" spans="1:26" s="97" customFormat="1" ht="17.100000000000001" customHeight="1">
      <c r="A24" s="125"/>
      <c r="B24" s="126" t="s">
        <v>8</v>
      </c>
      <c r="C24" s="160"/>
      <c r="D24" s="127" t="s">
        <v>19</v>
      </c>
      <c r="E24" s="128"/>
      <c r="F24" s="96"/>
      <c r="G24" s="230"/>
      <c r="H24" s="230"/>
      <c r="I24" s="230"/>
      <c r="J24" s="230"/>
      <c r="K24" s="230"/>
      <c r="L24" s="230"/>
      <c r="M24" s="230"/>
      <c r="N24" s="230"/>
      <c r="O24" s="234"/>
      <c r="P24" s="235"/>
      <c r="Q24" s="235"/>
      <c r="R24" s="236"/>
      <c r="S24" s="234"/>
      <c r="T24" s="235"/>
      <c r="U24" s="235"/>
      <c r="V24" s="236"/>
      <c r="W24" s="177"/>
      <c r="Y24" s="97" t="str">
        <f t="shared" ref="Y24:Y25" si="0">IF(ISBLANK(K24),"Blank",IF(K24&lt;&gt;"PR",IF(K24&lt;&gt;"NA","nPR","OK"),"OK"))</f>
        <v>Blank</v>
      </c>
      <c r="Z24" s="97" t="str">
        <f t="shared" ref="Z24:Z25" si="1">IF(ISBLANK(S24),"Blank",IF(S24&lt;&gt;"PR",IF(S24&lt;&gt;"NA","nPR","OK"),"OK"))</f>
        <v>Blank</v>
      </c>
    </row>
    <row r="25" spans="1:26" s="97" customFormat="1" ht="17.100000000000001" customHeight="1">
      <c r="A25" s="125"/>
      <c r="B25" s="105" t="s">
        <v>9</v>
      </c>
      <c r="C25" s="159"/>
      <c r="D25" s="106" t="s">
        <v>20</v>
      </c>
      <c r="E25" s="129"/>
      <c r="F25" s="19"/>
      <c r="G25" s="237"/>
      <c r="H25" s="237"/>
      <c r="I25" s="237"/>
      <c r="J25" s="237"/>
      <c r="K25" s="237"/>
      <c r="L25" s="237"/>
      <c r="M25" s="237"/>
      <c r="N25" s="237"/>
      <c r="O25" s="241"/>
      <c r="P25" s="242"/>
      <c r="Q25" s="242"/>
      <c r="R25" s="243"/>
      <c r="S25" s="241"/>
      <c r="T25" s="242"/>
      <c r="U25" s="242"/>
      <c r="V25" s="243"/>
      <c r="W25" s="178"/>
      <c r="Y25" s="97" t="str">
        <f t="shared" si="0"/>
        <v>Blank</v>
      </c>
      <c r="Z25" s="97" t="str">
        <f t="shared" si="1"/>
        <v>Blank</v>
      </c>
    </row>
    <row r="26" spans="1:26" s="97" customFormat="1" ht="17.100000000000001" customHeight="1">
      <c r="A26" s="125"/>
      <c r="B26" s="105" t="s">
        <v>12</v>
      </c>
      <c r="C26" s="159" t="s">
        <v>92</v>
      </c>
      <c r="D26" s="106" t="s">
        <v>17</v>
      </c>
      <c r="E26" s="129"/>
      <c r="F26" s="19"/>
      <c r="G26" s="244" t="s">
        <v>92</v>
      </c>
      <c r="H26" s="244"/>
      <c r="I26" s="244"/>
      <c r="J26" s="244"/>
      <c r="K26" s="237"/>
      <c r="L26" s="237"/>
      <c r="M26" s="237"/>
      <c r="N26" s="237"/>
      <c r="O26" s="244" t="s">
        <v>92</v>
      </c>
      <c r="P26" s="244"/>
      <c r="Q26" s="244"/>
      <c r="R26" s="244"/>
      <c r="S26" s="241"/>
      <c r="T26" s="242"/>
      <c r="U26" s="242"/>
      <c r="V26" s="243"/>
      <c r="W26" s="178"/>
    </row>
    <row r="27" spans="1:26" s="97" customFormat="1" ht="17.100000000000001" customHeight="1">
      <c r="A27" s="125"/>
      <c r="B27" s="105" t="s">
        <v>13</v>
      </c>
      <c r="C27" s="159"/>
      <c r="D27" s="106" t="s">
        <v>18</v>
      </c>
      <c r="E27" s="102"/>
      <c r="F27" s="19"/>
      <c r="G27" s="237"/>
      <c r="H27" s="237"/>
      <c r="I27" s="237"/>
      <c r="J27" s="237"/>
      <c r="K27" s="237"/>
      <c r="L27" s="237"/>
      <c r="M27" s="237"/>
      <c r="N27" s="237"/>
      <c r="O27" s="241"/>
      <c r="P27" s="242"/>
      <c r="Q27" s="242"/>
      <c r="R27" s="243"/>
      <c r="S27" s="241"/>
      <c r="T27" s="242"/>
      <c r="U27" s="242"/>
      <c r="V27" s="243"/>
      <c r="W27" s="178"/>
    </row>
    <row r="28" spans="1:26" s="97" customFormat="1" ht="17.100000000000001" customHeight="1">
      <c r="A28" s="125"/>
      <c r="B28" s="105" t="s">
        <v>161</v>
      </c>
      <c r="C28" s="159"/>
      <c r="D28" s="106" t="s">
        <v>164</v>
      </c>
      <c r="E28" s="103"/>
      <c r="F28" s="19"/>
      <c r="G28" s="237"/>
      <c r="H28" s="237"/>
      <c r="I28" s="237"/>
      <c r="J28" s="237"/>
      <c r="K28" s="237"/>
      <c r="L28" s="237"/>
      <c r="M28" s="237"/>
      <c r="N28" s="237"/>
      <c r="O28" s="241"/>
      <c r="P28" s="242"/>
      <c r="Q28" s="242"/>
      <c r="R28" s="243"/>
      <c r="S28" s="241"/>
      <c r="T28" s="242"/>
      <c r="U28" s="242"/>
      <c r="V28" s="243"/>
      <c r="W28" s="178"/>
    </row>
    <row r="29" spans="1:26" s="97" customFormat="1" ht="17.100000000000001" customHeight="1">
      <c r="A29" s="130"/>
      <c r="B29" s="105" t="s">
        <v>162</v>
      </c>
      <c r="C29" s="159"/>
      <c r="D29" s="106" t="s">
        <v>165</v>
      </c>
      <c r="E29" s="101"/>
      <c r="F29" s="19"/>
      <c r="G29" s="237"/>
      <c r="H29" s="237"/>
      <c r="I29" s="237"/>
      <c r="J29" s="237"/>
      <c r="K29" s="237"/>
      <c r="L29" s="237"/>
      <c r="M29" s="237"/>
      <c r="N29" s="237"/>
      <c r="O29" s="241"/>
      <c r="P29" s="242"/>
      <c r="Q29" s="242"/>
      <c r="R29" s="243"/>
      <c r="S29" s="241"/>
      <c r="T29" s="242"/>
      <c r="U29" s="242"/>
      <c r="V29" s="243"/>
      <c r="W29" s="178"/>
      <c r="X29" s="87"/>
    </row>
    <row r="30" spans="1:26" s="97" customFormat="1" ht="17.100000000000001" customHeight="1">
      <c r="A30" s="125"/>
      <c r="B30" s="105" t="s">
        <v>163</v>
      </c>
      <c r="C30" s="159" t="s">
        <v>92</v>
      </c>
      <c r="D30" s="106" t="s">
        <v>166</v>
      </c>
      <c r="E30" s="102"/>
      <c r="F30" s="19"/>
      <c r="G30" s="244" t="s">
        <v>92</v>
      </c>
      <c r="H30" s="244"/>
      <c r="I30" s="244"/>
      <c r="J30" s="244"/>
      <c r="K30" s="237"/>
      <c r="L30" s="237"/>
      <c r="M30" s="237"/>
      <c r="N30" s="237"/>
      <c r="O30" s="244" t="s">
        <v>92</v>
      </c>
      <c r="P30" s="244"/>
      <c r="Q30" s="244"/>
      <c r="R30" s="244"/>
      <c r="S30" s="241"/>
      <c r="T30" s="242"/>
      <c r="U30" s="242"/>
      <c r="V30" s="243"/>
      <c r="W30" s="178"/>
      <c r="X30" s="122"/>
    </row>
    <row r="31" spans="1:26" s="97" customFormat="1" ht="17.100000000000001" customHeight="1">
      <c r="A31" s="125"/>
      <c r="B31" s="105" t="s">
        <v>167</v>
      </c>
      <c r="C31" s="159"/>
      <c r="D31" s="106" t="s">
        <v>21</v>
      </c>
      <c r="E31" s="103"/>
      <c r="F31" s="19"/>
      <c r="G31" s="237"/>
      <c r="H31" s="237"/>
      <c r="I31" s="237"/>
      <c r="J31" s="237"/>
      <c r="K31" s="237"/>
      <c r="L31" s="237"/>
      <c r="M31" s="237"/>
      <c r="N31" s="237"/>
      <c r="O31" s="241"/>
      <c r="P31" s="242"/>
      <c r="Q31" s="242"/>
      <c r="R31" s="243"/>
      <c r="S31" s="241"/>
      <c r="T31" s="242"/>
      <c r="U31" s="242"/>
      <c r="V31" s="243"/>
      <c r="W31" s="178"/>
      <c r="X31" s="87"/>
    </row>
    <row r="32" spans="1:26" s="97" customFormat="1" ht="17.100000000000001" customHeight="1">
      <c r="A32" s="125"/>
      <c r="B32" s="105" t="s">
        <v>14</v>
      </c>
      <c r="C32" s="159"/>
      <c r="D32" s="106" t="s">
        <v>22</v>
      </c>
      <c r="E32" s="103"/>
      <c r="F32" s="19"/>
      <c r="G32" s="237"/>
      <c r="H32" s="237"/>
      <c r="I32" s="237"/>
      <c r="J32" s="237"/>
      <c r="K32" s="237"/>
      <c r="L32" s="237"/>
      <c r="M32" s="237"/>
      <c r="N32" s="237"/>
      <c r="O32" s="241"/>
      <c r="P32" s="242"/>
      <c r="Q32" s="242"/>
      <c r="R32" s="243"/>
      <c r="S32" s="241"/>
      <c r="T32" s="242"/>
      <c r="U32" s="242"/>
      <c r="V32" s="243"/>
      <c r="W32" s="178"/>
    </row>
    <row r="33" spans="1:26" s="97" customFormat="1" ht="17.100000000000001" customHeight="1">
      <c r="A33" s="125"/>
      <c r="B33" s="105" t="s">
        <v>170</v>
      </c>
      <c r="C33" s="159"/>
      <c r="D33" s="106" t="s">
        <v>23</v>
      </c>
      <c r="E33" s="131"/>
      <c r="F33" s="19"/>
      <c r="G33" s="237"/>
      <c r="H33" s="237"/>
      <c r="I33" s="237"/>
      <c r="J33" s="237"/>
      <c r="K33" s="237"/>
      <c r="L33" s="237"/>
      <c r="M33" s="237"/>
      <c r="N33" s="237"/>
      <c r="O33" s="241"/>
      <c r="P33" s="242"/>
      <c r="Q33" s="242"/>
      <c r="R33" s="243"/>
      <c r="S33" s="241"/>
      <c r="T33" s="242"/>
      <c r="U33" s="242"/>
      <c r="V33" s="243"/>
      <c r="W33" s="178"/>
    </row>
    <row r="34" spans="1:26" s="97" customFormat="1" ht="17.100000000000001" customHeight="1">
      <c r="A34" s="125"/>
      <c r="B34" s="105" t="s">
        <v>169</v>
      </c>
      <c r="C34" s="159"/>
      <c r="D34" s="106" t="s">
        <v>168</v>
      </c>
      <c r="E34" s="132"/>
      <c r="F34" s="19"/>
      <c r="G34" s="237"/>
      <c r="H34" s="237"/>
      <c r="I34" s="237"/>
      <c r="J34" s="237"/>
      <c r="K34" s="237"/>
      <c r="L34" s="237"/>
      <c r="M34" s="237"/>
      <c r="N34" s="237"/>
      <c r="O34" s="241"/>
      <c r="P34" s="242"/>
      <c r="Q34" s="242"/>
      <c r="R34" s="243"/>
      <c r="S34" s="241"/>
      <c r="T34" s="242"/>
      <c r="U34" s="242"/>
      <c r="V34" s="243"/>
      <c r="W34" s="178"/>
    </row>
    <row r="35" spans="1:26" s="97" customFormat="1" ht="17.100000000000001" customHeight="1">
      <c r="A35" s="130"/>
      <c r="B35" s="105" t="s">
        <v>15</v>
      </c>
      <c r="C35" s="159"/>
      <c r="D35" s="106" t="s">
        <v>171</v>
      </c>
      <c r="E35" s="103"/>
      <c r="F35" s="19"/>
      <c r="G35" s="237"/>
      <c r="H35" s="237"/>
      <c r="I35" s="237"/>
      <c r="J35" s="237"/>
      <c r="K35" s="237"/>
      <c r="L35" s="237"/>
      <c r="M35" s="237"/>
      <c r="N35" s="237"/>
      <c r="O35" s="241"/>
      <c r="P35" s="242"/>
      <c r="Q35" s="242"/>
      <c r="R35" s="243"/>
      <c r="S35" s="241"/>
      <c r="T35" s="242"/>
      <c r="U35" s="242"/>
      <c r="V35" s="243"/>
      <c r="W35" s="178"/>
    </row>
    <row r="36" spans="1:26" s="97" customFormat="1" ht="17.100000000000001" customHeight="1">
      <c r="A36" s="125"/>
      <c r="B36" s="105" t="s">
        <v>16</v>
      </c>
      <c r="C36" s="159"/>
      <c r="D36" s="106" t="s">
        <v>172</v>
      </c>
      <c r="E36" s="103"/>
      <c r="F36" s="19"/>
      <c r="G36" s="237"/>
      <c r="H36" s="237"/>
      <c r="I36" s="237"/>
      <c r="J36" s="237"/>
      <c r="K36" s="237"/>
      <c r="L36" s="237"/>
      <c r="M36" s="237"/>
      <c r="N36" s="237"/>
      <c r="O36" s="241"/>
      <c r="P36" s="242"/>
      <c r="Q36" s="242"/>
      <c r="R36" s="243"/>
      <c r="S36" s="241"/>
      <c r="T36" s="242"/>
      <c r="U36" s="242"/>
      <c r="V36" s="243"/>
      <c r="W36" s="179"/>
    </row>
    <row r="37" spans="1:26" s="97" customFormat="1" ht="27.75" customHeight="1">
      <c r="A37" s="125"/>
      <c r="B37" s="134"/>
      <c r="C37" s="158"/>
      <c r="D37" s="135"/>
      <c r="E37" s="134"/>
      <c r="F37" s="136"/>
      <c r="G37" s="245" t="s">
        <v>127</v>
      </c>
      <c r="H37" s="246"/>
      <c r="I37" s="247"/>
      <c r="J37" s="112">
        <f>SUM(G27:J29,G31:J36)</f>
        <v>0</v>
      </c>
      <c r="K37" s="245" t="s">
        <v>237</v>
      </c>
      <c r="L37" s="246"/>
      <c r="M37" s="247"/>
      <c r="N37" s="112">
        <f>SUM(K27:N29,K31:N36)</f>
        <v>0</v>
      </c>
      <c r="O37" s="245" t="s">
        <v>127</v>
      </c>
      <c r="P37" s="246"/>
      <c r="Q37" s="247"/>
      <c r="R37" s="112">
        <f>SUM(O27:R29,O31:R36)</f>
        <v>0</v>
      </c>
      <c r="S37" s="248" t="s">
        <v>237</v>
      </c>
      <c r="T37" s="248"/>
      <c r="U37" s="248"/>
      <c r="V37" s="112">
        <f>SUM(S27:V29,S31:V36)</f>
        <v>0</v>
      </c>
      <c r="W37" s="180"/>
    </row>
    <row r="38" spans="1:26" ht="17.100000000000001" customHeight="1">
      <c r="A38" s="137"/>
      <c r="B38" s="138"/>
      <c r="C38" s="115"/>
      <c r="D38" s="139"/>
      <c r="E38" s="138"/>
      <c r="F38" s="138"/>
      <c r="G38" s="114"/>
      <c r="H38" s="140"/>
      <c r="I38" s="139"/>
      <c r="J38" s="115"/>
      <c r="K38" s="114"/>
      <c r="L38" s="140"/>
      <c r="M38" s="139"/>
      <c r="N38" s="115"/>
      <c r="O38" s="138"/>
      <c r="P38" s="138"/>
      <c r="Q38" s="138"/>
      <c r="R38" s="138"/>
      <c r="S38" s="138"/>
      <c r="T38" s="138"/>
      <c r="U38" s="138"/>
      <c r="V38" s="138"/>
      <c r="X38" s="97"/>
    </row>
    <row r="39" spans="1:26" ht="17.100000000000001" customHeight="1">
      <c r="B39" s="5"/>
      <c r="C39" s="164"/>
      <c r="D39" s="141"/>
      <c r="E39" s="5"/>
      <c r="F39" s="5"/>
      <c r="G39" s="114"/>
      <c r="H39" s="140"/>
      <c r="I39" s="139"/>
      <c r="J39" s="115"/>
      <c r="K39" s="114"/>
      <c r="L39" s="140"/>
      <c r="M39" s="139"/>
      <c r="N39" s="115"/>
      <c r="O39" s="5"/>
      <c r="P39" s="5"/>
      <c r="Q39" s="5"/>
      <c r="R39" s="5"/>
      <c r="S39" s="5"/>
      <c r="T39" s="5"/>
      <c r="U39" s="5"/>
      <c r="V39" s="5"/>
      <c r="X39" s="97"/>
    </row>
    <row r="40" spans="1:26" ht="42" customHeight="1">
      <c r="B40" s="221" t="s">
        <v>29</v>
      </c>
      <c r="C40" s="222"/>
      <c r="D40" s="223"/>
      <c r="E40" s="89" t="s">
        <v>126</v>
      </c>
      <c r="F40" s="89" t="s">
        <v>130</v>
      </c>
      <c r="G40" s="224" t="s">
        <v>87</v>
      </c>
      <c r="H40" s="225"/>
      <c r="I40" s="225"/>
      <c r="J40" s="226"/>
      <c r="K40" s="224" t="s">
        <v>234</v>
      </c>
      <c r="L40" s="225"/>
      <c r="M40" s="225"/>
      <c r="N40" s="226"/>
      <c r="O40" s="227" t="s">
        <v>235</v>
      </c>
      <c r="P40" s="228"/>
      <c r="Q40" s="228"/>
      <c r="R40" s="229"/>
      <c r="S40" s="227" t="s">
        <v>236</v>
      </c>
      <c r="T40" s="228"/>
      <c r="U40" s="228"/>
      <c r="V40" s="229"/>
      <c r="W40" s="176" t="s">
        <v>280</v>
      </c>
      <c r="X40" s="97"/>
    </row>
    <row r="41" spans="1:26" s="97" customFormat="1" ht="17.100000000000001" customHeight="1">
      <c r="A41" s="125"/>
      <c r="B41" s="126" t="s">
        <v>30</v>
      </c>
      <c r="C41" s="160"/>
      <c r="D41" s="127" t="s">
        <v>81</v>
      </c>
      <c r="E41" s="95"/>
      <c r="F41" s="96"/>
      <c r="G41" s="258"/>
      <c r="H41" s="259"/>
      <c r="I41" s="259"/>
      <c r="J41" s="260"/>
      <c r="K41" s="258"/>
      <c r="L41" s="261"/>
      <c r="M41" s="261"/>
      <c r="N41" s="260"/>
      <c r="O41" s="234"/>
      <c r="P41" s="262"/>
      <c r="Q41" s="262"/>
      <c r="R41" s="236"/>
      <c r="S41" s="234"/>
      <c r="T41" s="262"/>
      <c r="U41" s="262"/>
      <c r="V41" s="236"/>
      <c r="W41" s="177"/>
      <c r="Y41" s="97" t="str">
        <f>IF(ISBLANK(K41),"Blank",IF(K41&lt;&gt;"PR",IF(K41&lt;&gt;"NA","nPR","OK"),"OK"))</f>
        <v>Blank</v>
      </c>
      <c r="Z41" s="97" t="str">
        <f>IF(ISBLANK(S41),"Blank",IF(S41&lt;&gt;"PR",IF(S41&lt;&gt;"NA","nPR","OK"),"OK"))</f>
        <v>Blank</v>
      </c>
    </row>
    <row r="42" spans="1:26" s="97" customFormat="1" ht="17.100000000000001" customHeight="1">
      <c r="A42" s="125"/>
      <c r="B42" s="105" t="s">
        <v>210</v>
      </c>
      <c r="C42" s="159"/>
      <c r="D42" s="106" t="s">
        <v>239</v>
      </c>
      <c r="E42" s="263"/>
      <c r="F42" s="266"/>
      <c r="G42" s="142"/>
      <c r="H42" s="143"/>
      <c r="I42" s="143"/>
      <c r="J42" s="144"/>
      <c r="K42" s="142"/>
      <c r="L42" s="145"/>
      <c r="M42" s="145"/>
      <c r="N42" s="144"/>
      <c r="O42" s="142"/>
      <c r="P42" s="145"/>
      <c r="Q42" s="145"/>
      <c r="R42" s="144"/>
      <c r="S42" s="142"/>
      <c r="T42" s="145"/>
      <c r="U42" s="145"/>
      <c r="V42" s="144"/>
      <c r="W42" s="178"/>
    </row>
    <row r="43" spans="1:26" s="97" customFormat="1" ht="17.100000000000001" customHeight="1">
      <c r="A43" s="125"/>
      <c r="B43" s="105" t="s">
        <v>211</v>
      </c>
      <c r="C43" s="159"/>
      <c r="D43" s="106" t="s">
        <v>240</v>
      </c>
      <c r="E43" s="264"/>
      <c r="F43" s="267"/>
      <c r="G43" s="146"/>
      <c r="H43" s="143"/>
      <c r="I43" s="143"/>
      <c r="J43" s="144"/>
      <c r="K43" s="142"/>
      <c r="L43" s="145"/>
      <c r="M43" s="145"/>
      <c r="N43" s="144"/>
      <c r="O43" s="142"/>
      <c r="P43" s="145"/>
      <c r="Q43" s="145"/>
      <c r="R43" s="144"/>
      <c r="S43" s="142"/>
      <c r="T43" s="145"/>
      <c r="U43" s="145"/>
      <c r="V43" s="144"/>
      <c r="W43" s="178"/>
    </row>
    <row r="44" spans="1:26" s="97" customFormat="1" ht="17.100000000000001" customHeight="1">
      <c r="A44" s="125"/>
      <c r="B44" s="105" t="s">
        <v>212</v>
      </c>
      <c r="C44" s="159"/>
      <c r="D44" s="106" t="s">
        <v>241</v>
      </c>
      <c r="E44" s="264"/>
      <c r="F44" s="267"/>
      <c r="G44" s="146"/>
      <c r="H44" s="143"/>
      <c r="I44" s="143"/>
      <c r="J44" s="144"/>
      <c r="K44" s="142"/>
      <c r="L44" s="145"/>
      <c r="M44" s="145"/>
      <c r="N44" s="144"/>
      <c r="O44" s="142"/>
      <c r="P44" s="145"/>
      <c r="Q44" s="145"/>
      <c r="R44" s="144"/>
      <c r="S44" s="142"/>
      <c r="T44" s="145"/>
      <c r="U44" s="145"/>
      <c r="V44" s="144"/>
      <c r="W44" s="178"/>
    </row>
    <row r="45" spans="1:26" s="97" customFormat="1" ht="17.100000000000001" customHeight="1">
      <c r="A45" s="125"/>
      <c r="B45" s="99" t="s">
        <v>213</v>
      </c>
      <c r="C45" s="157"/>
      <c r="D45" s="100" t="s">
        <v>242</v>
      </c>
      <c r="E45" s="265"/>
      <c r="F45" s="268"/>
      <c r="G45" s="146"/>
      <c r="H45" s="143"/>
      <c r="I45" s="143"/>
      <c r="J45" s="144"/>
      <c r="K45" s="142"/>
      <c r="L45" s="145"/>
      <c r="M45" s="145"/>
      <c r="N45" s="144"/>
      <c r="O45" s="142"/>
      <c r="P45" s="145"/>
      <c r="Q45" s="145"/>
      <c r="R45" s="144"/>
      <c r="S45" s="142"/>
      <c r="T45" s="145"/>
      <c r="U45" s="145"/>
      <c r="V45" s="144"/>
      <c r="W45" s="178"/>
    </row>
    <row r="46" spans="1:26" s="97" customFormat="1" ht="17.100000000000001" customHeight="1">
      <c r="A46" s="125"/>
      <c r="B46" s="99" t="s">
        <v>217</v>
      </c>
      <c r="C46" s="157"/>
      <c r="D46" s="100" t="s">
        <v>218</v>
      </c>
      <c r="E46" s="263"/>
      <c r="F46" s="266"/>
      <c r="G46" s="146"/>
      <c r="H46" s="143"/>
      <c r="I46" s="143"/>
      <c r="J46" s="144"/>
      <c r="K46" s="142"/>
      <c r="L46" s="145"/>
      <c r="M46" s="145"/>
      <c r="N46" s="144"/>
      <c r="O46" s="142"/>
      <c r="P46" s="145"/>
      <c r="Q46" s="145"/>
      <c r="R46" s="144"/>
      <c r="S46" s="142"/>
      <c r="T46" s="145"/>
      <c r="U46" s="145"/>
      <c r="V46" s="144"/>
      <c r="W46" s="178"/>
    </row>
    <row r="47" spans="1:26" s="97" customFormat="1" ht="17.100000000000001" customHeight="1">
      <c r="A47" s="125"/>
      <c r="B47" s="99" t="s">
        <v>219</v>
      </c>
      <c r="C47" s="157"/>
      <c r="D47" s="100" t="s">
        <v>220</v>
      </c>
      <c r="E47" s="264"/>
      <c r="F47" s="267"/>
      <c r="G47" s="146"/>
      <c r="H47" s="143"/>
      <c r="I47" s="143"/>
      <c r="J47" s="144"/>
      <c r="K47" s="142"/>
      <c r="L47" s="145"/>
      <c r="M47" s="145"/>
      <c r="N47" s="144"/>
      <c r="O47" s="142"/>
      <c r="P47" s="145"/>
      <c r="Q47" s="145"/>
      <c r="R47" s="144"/>
      <c r="S47" s="142"/>
      <c r="T47" s="145"/>
      <c r="U47" s="145"/>
      <c r="V47" s="144"/>
      <c r="W47" s="178"/>
    </row>
    <row r="48" spans="1:26" s="97" customFormat="1" ht="17.100000000000001" customHeight="1">
      <c r="A48" s="125"/>
      <c r="B48" s="99" t="s">
        <v>222</v>
      </c>
      <c r="C48" s="157"/>
      <c r="D48" s="100" t="s">
        <v>221</v>
      </c>
      <c r="E48" s="265"/>
      <c r="F48" s="268"/>
      <c r="G48" s="147"/>
      <c r="H48" s="148"/>
      <c r="I48" s="148"/>
      <c r="J48" s="149"/>
      <c r="K48" s="147"/>
      <c r="L48" s="150"/>
      <c r="M48" s="150"/>
      <c r="N48" s="144"/>
      <c r="O48" s="147"/>
      <c r="P48" s="151"/>
      <c r="Q48" s="151"/>
      <c r="R48" s="149"/>
      <c r="S48" s="147"/>
      <c r="T48" s="151"/>
      <c r="U48" s="151"/>
      <c r="V48" s="149"/>
      <c r="W48" s="178"/>
    </row>
    <row r="49" spans="1:24" s="97" customFormat="1" ht="17.100000000000001" customHeight="1">
      <c r="A49" s="125"/>
      <c r="B49" s="99" t="s">
        <v>31</v>
      </c>
      <c r="C49" s="157"/>
      <c r="D49" s="100" t="s">
        <v>179</v>
      </c>
      <c r="E49" s="103"/>
      <c r="F49" s="19"/>
      <c r="G49" s="147"/>
      <c r="H49" s="148"/>
      <c r="I49" s="148"/>
      <c r="J49" s="149"/>
      <c r="K49" s="147"/>
      <c r="L49" s="152"/>
      <c r="M49" s="152"/>
      <c r="N49" s="144"/>
      <c r="O49" s="147"/>
      <c r="P49" s="152"/>
      <c r="Q49" s="152"/>
      <c r="R49" s="144"/>
      <c r="S49" s="147"/>
      <c r="T49" s="151"/>
      <c r="U49" s="151"/>
      <c r="V49" s="149"/>
      <c r="W49" s="178"/>
    </row>
    <row r="50" spans="1:24" s="97" customFormat="1" ht="17.100000000000001" customHeight="1">
      <c r="A50" s="125"/>
      <c r="B50" s="99" t="s">
        <v>32</v>
      </c>
      <c r="C50" s="157"/>
      <c r="D50" s="100" t="s">
        <v>116</v>
      </c>
      <c r="E50" s="103"/>
      <c r="F50" s="19"/>
      <c r="G50" s="147"/>
      <c r="H50" s="148"/>
      <c r="I50" s="148"/>
      <c r="J50" s="149"/>
      <c r="K50" s="147"/>
      <c r="L50" s="152"/>
      <c r="M50" s="152"/>
      <c r="N50" s="144"/>
      <c r="O50" s="147"/>
      <c r="P50" s="152"/>
      <c r="Q50" s="152"/>
      <c r="R50" s="144"/>
      <c r="S50" s="147"/>
      <c r="T50" s="152"/>
      <c r="U50" s="152"/>
      <c r="V50" s="144"/>
      <c r="W50" s="178"/>
    </row>
    <row r="51" spans="1:24" s="97" customFormat="1" ht="17.100000000000001" customHeight="1">
      <c r="A51" s="125"/>
      <c r="B51" s="99" t="s">
        <v>33</v>
      </c>
      <c r="C51" s="157"/>
      <c r="D51" s="100" t="s">
        <v>80</v>
      </c>
      <c r="E51" s="103"/>
      <c r="F51" s="19"/>
      <c r="G51" s="147"/>
      <c r="H51" s="148"/>
      <c r="I51" s="148"/>
      <c r="J51" s="149"/>
      <c r="K51" s="147"/>
      <c r="L51" s="152"/>
      <c r="M51" s="152"/>
      <c r="N51" s="144"/>
      <c r="O51" s="147"/>
      <c r="P51" s="152"/>
      <c r="Q51" s="152"/>
      <c r="R51" s="144"/>
      <c r="S51" s="147"/>
      <c r="T51" s="152"/>
      <c r="U51" s="152"/>
      <c r="V51" s="144"/>
      <c r="W51" s="178"/>
    </row>
    <row r="52" spans="1:24" s="97" customFormat="1" ht="17.100000000000001" customHeight="1">
      <c r="A52" s="125"/>
      <c r="B52" s="99" t="s">
        <v>34</v>
      </c>
      <c r="C52" s="157"/>
      <c r="D52" s="100" t="s">
        <v>214</v>
      </c>
      <c r="E52" s="103"/>
      <c r="F52" s="19"/>
      <c r="G52" s="147"/>
      <c r="H52" s="148"/>
      <c r="I52" s="148"/>
      <c r="J52" s="149"/>
      <c r="K52" s="147"/>
      <c r="L52" s="152"/>
      <c r="M52" s="152"/>
      <c r="N52" s="144"/>
      <c r="O52" s="147"/>
      <c r="P52" s="152"/>
      <c r="Q52" s="152"/>
      <c r="R52" s="144"/>
      <c r="S52" s="147"/>
      <c r="T52" s="152"/>
      <c r="U52" s="152"/>
      <c r="V52" s="144"/>
      <c r="W52" s="178"/>
    </row>
    <row r="53" spans="1:24" s="97" customFormat="1" ht="17.100000000000001" customHeight="1">
      <c r="A53" s="125"/>
      <c r="B53" s="99" t="s">
        <v>79</v>
      </c>
      <c r="C53" s="157"/>
      <c r="D53" s="100" t="s">
        <v>78</v>
      </c>
      <c r="E53" s="103"/>
      <c r="F53" s="19"/>
      <c r="G53" s="147"/>
      <c r="H53" s="148"/>
      <c r="I53" s="148"/>
      <c r="J53" s="149"/>
      <c r="K53" s="147"/>
      <c r="L53" s="152"/>
      <c r="M53" s="152"/>
      <c r="N53" s="144"/>
      <c r="O53" s="147"/>
      <c r="P53" s="152"/>
      <c r="Q53" s="152"/>
      <c r="R53" s="144"/>
      <c r="S53" s="147"/>
      <c r="T53" s="152"/>
      <c r="U53" s="152"/>
      <c r="V53" s="144"/>
      <c r="W53" s="178"/>
    </row>
    <row r="54" spans="1:24" s="97" customFormat="1" ht="17.100000000000001" customHeight="1">
      <c r="A54" s="125"/>
      <c r="B54" s="99" t="s">
        <v>180</v>
      </c>
      <c r="C54" s="157"/>
      <c r="D54" s="100" t="s">
        <v>182</v>
      </c>
      <c r="E54" s="103"/>
      <c r="F54" s="19"/>
      <c r="G54" s="147"/>
      <c r="H54" s="148"/>
      <c r="I54" s="148"/>
      <c r="J54" s="149"/>
      <c r="K54" s="147"/>
      <c r="L54" s="152"/>
      <c r="M54" s="152"/>
      <c r="N54" s="144"/>
      <c r="O54" s="147"/>
      <c r="P54" s="152"/>
      <c r="Q54" s="152"/>
      <c r="R54" s="144"/>
      <c r="S54" s="147"/>
      <c r="T54" s="152"/>
      <c r="U54" s="152"/>
      <c r="V54" s="144"/>
      <c r="W54" s="178"/>
      <c r="X54" s="87"/>
    </row>
    <row r="55" spans="1:24" s="97" customFormat="1" ht="17.100000000000001" customHeight="1">
      <c r="A55" s="125"/>
      <c r="B55" s="99" t="s">
        <v>181</v>
      </c>
      <c r="C55" s="157"/>
      <c r="D55" s="100" t="s">
        <v>183</v>
      </c>
      <c r="E55" s="103"/>
      <c r="F55" s="19"/>
      <c r="G55" s="147"/>
      <c r="H55" s="148"/>
      <c r="I55" s="148"/>
      <c r="J55" s="149"/>
      <c r="K55" s="147"/>
      <c r="L55" s="152"/>
      <c r="M55" s="152"/>
      <c r="N55" s="144"/>
      <c r="O55" s="147"/>
      <c r="P55" s="152"/>
      <c r="Q55" s="152"/>
      <c r="R55" s="144"/>
      <c r="S55" s="147"/>
      <c r="T55" s="152"/>
      <c r="U55" s="152"/>
      <c r="V55" s="144"/>
      <c r="W55" s="178"/>
      <c r="X55" s="87"/>
    </row>
    <row r="56" spans="1:24" s="97" customFormat="1" ht="17.100000000000001" customHeight="1">
      <c r="A56" s="125"/>
      <c r="B56" s="99" t="s">
        <v>184</v>
      </c>
      <c r="C56" s="157"/>
      <c r="D56" s="100" t="s">
        <v>185</v>
      </c>
      <c r="E56" s="103"/>
      <c r="F56" s="19"/>
      <c r="G56" s="147"/>
      <c r="H56" s="148"/>
      <c r="I56" s="148"/>
      <c r="J56" s="149"/>
      <c r="K56" s="147"/>
      <c r="L56" s="152"/>
      <c r="M56" s="152"/>
      <c r="N56" s="144"/>
      <c r="O56" s="147"/>
      <c r="P56" s="152"/>
      <c r="Q56" s="152"/>
      <c r="R56" s="144"/>
      <c r="S56" s="147"/>
      <c r="T56" s="152"/>
      <c r="U56" s="152"/>
      <c r="V56" s="144"/>
      <c r="W56" s="178"/>
      <c r="X56" s="87"/>
    </row>
    <row r="57" spans="1:24" s="97" customFormat="1" ht="17.100000000000001" customHeight="1">
      <c r="A57" s="125"/>
      <c r="B57" s="99" t="s">
        <v>186</v>
      </c>
      <c r="C57" s="157"/>
      <c r="D57" s="100" t="s">
        <v>187</v>
      </c>
      <c r="E57" s="103"/>
      <c r="F57" s="19"/>
      <c r="G57" s="147"/>
      <c r="H57" s="148"/>
      <c r="I57" s="148"/>
      <c r="J57" s="149"/>
      <c r="K57" s="147"/>
      <c r="L57" s="152"/>
      <c r="M57" s="152"/>
      <c r="N57" s="144"/>
      <c r="O57" s="147"/>
      <c r="P57" s="152"/>
      <c r="Q57" s="152"/>
      <c r="R57" s="144"/>
      <c r="S57" s="147"/>
      <c r="T57" s="152"/>
      <c r="U57" s="152"/>
      <c r="V57" s="144"/>
      <c r="W57" s="178"/>
    </row>
    <row r="58" spans="1:24" s="97" customFormat="1" ht="17.100000000000001" customHeight="1">
      <c r="A58" s="125"/>
      <c r="B58" s="99" t="s">
        <v>35</v>
      </c>
      <c r="C58" s="157"/>
      <c r="D58" s="100" t="s">
        <v>188</v>
      </c>
      <c r="E58" s="103"/>
      <c r="F58" s="19"/>
      <c r="G58" s="147"/>
      <c r="H58" s="148"/>
      <c r="I58" s="148"/>
      <c r="J58" s="149"/>
      <c r="K58" s="147"/>
      <c r="L58" s="152"/>
      <c r="M58" s="152"/>
      <c r="N58" s="144"/>
      <c r="O58" s="147"/>
      <c r="P58" s="152"/>
      <c r="Q58" s="152"/>
      <c r="R58" s="144"/>
      <c r="S58" s="147"/>
      <c r="T58" s="152"/>
      <c r="U58" s="152"/>
      <c r="V58" s="144"/>
      <c r="W58" s="178"/>
    </row>
    <row r="59" spans="1:24" s="97" customFormat="1" ht="17.100000000000001" customHeight="1">
      <c r="A59" s="125"/>
      <c r="B59" s="99" t="s">
        <v>35</v>
      </c>
      <c r="C59" s="157" t="s">
        <v>92</v>
      </c>
      <c r="D59" s="100" t="s">
        <v>188</v>
      </c>
      <c r="E59" s="103"/>
      <c r="F59" s="19"/>
      <c r="G59" s="244" t="s">
        <v>92</v>
      </c>
      <c r="H59" s="244"/>
      <c r="I59" s="244"/>
      <c r="J59" s="244"/>
      <c r="K59" s="238"/>
      <c r="L59" s="239"/>
      <c r="M59" s="239"/>
      <c r="N59" s="240"/>
      <c r="O59" s="244" t="s">
        <v>92</v>
      </c>
      <c r="P59" s="244"/>
      <c r="Q59" s="244"/>
      <c r="R59" s="244"/>
      <c r="S59" s="238"/>
      <c r="T59" s="239"/>
      <c r="U59" s="239"/>
      <c r="V59" s="240"/>
      <c r="W59" s="178"/>
    </row>
    <row r="60" spans="1:24" s="97" customFormat="1" ht="17.100000000000001" customHeight="1">
      <c r="A60" s="125"/>
      <c r="B60" s="99" t="s">
        <v>36</v>
      </c>
      <c r="C60" s="157"/>
      <c r="D60" s="100" t="s">
        <v>189</v>
      </c>
      <c r="E60" s="103"/>
      <c r="F60" s="19"/>
      <c r="G60" s="147"/>
      <c r="H60" s="148"/>
      <c r="I60" s="148"/>
      <c r="J60" s="149"/>
      <c r="K60" s="147"/>
      <c r="L60" s="152"/>
      <c r="M60" s="152"/>
      <c r="N60" s="144"/>
      <c r="O60" s="147"/>
      <c r="P60" s="152"/>
      <c r="Q60" s="152"/>
      <c r="R60" s="144"/>
      <c r="S60" s="147"/>
      <c r="T60" s="151"/>
      <c r="U60" s="151"/>
      <c r="V60" s="149"/>
      <c r="W60" s="178"/>
    </row>
    <row r="61" spans="1:24" s="97" customFormat="1" ht="17.100000000000001" customHeight="1">
      <c r="A61" s="125"/>
      <c r="B61" s="105" t="s">
        <v>37</v>
      </c>
      <c r="C61" s="159"/>
      <c r="D61" s="106" t="s">
        <v>190</v>
      </c>
      <c r="E61" s="103"/>
      <c r="F61" s="19"/>
      <c r="G61" s="147"/>
      <c r="H61" s="148"/>
      <c r="I61" s="148"/>
      <c r="J61" s="149"/>
      <c r="K61" s="147"/>
      <c r="L61" s="152"/>
      <c r="M61" s="152"/>
      <c r="N61" s="144"/>
      <c r="O61" s="147"/>
      <c r="P61" s="152"/>
      <c r="Q61" s="152"/>
      <c r="R61" s="144"/>
      <c r="S61" s="147"/>
      <c r="T61" s="152"/>
      <c r="U61" s="152"/>
      <c r="V61" s="144"/>
      <c r="W61" s="178"/>
    </row>
    <row r="62" spans="1:24" s="97" customFormat="1" ht="17.100000000000001" customHeight="1">
      <c r="A62" s="125"/>
      <c r="B62" s="105" t="s">
        <v>38</v>
      </c>
      <c r="C62" s="159"/>
      <c r="D62" s="106" t="s">
        <v>191</v>
      </c>
      <c r="E62" s="103"/>
      <c r="F62" s="19"/>
      <c r="G62" s="147"/>
      <c r="H62" s="148"/>
      <c r="I62" s="148"/>
      <c r="J62" s="149"/>
      <c r="K62" s="147"/>
      <c r="L62" s="152"/>
      <c r="M62" s="152"/>
      <c r="N62" s="144"/>
      <c r="O62" s="147"/>
      <c r="P62" s="152"/>
      <c r="Q62" s="152"/>
      <c r="R62" s="144"/>
      <c r="S62" s="147"/>
      <c r="T62" s="152"/>
      <c r="U62" s="152"/>
      <c r="V62" s="144"/>
      <c r="W62" s="178"/>
    </row>
    <row r="63" spans="1:24" s="97" customFormat="1" ht="17.100000000000001" customHeight="1">
      <c r="A63" s="125"/>
      <c r="B63" s="105" t="s">
        <v>39</v>
      </c>
      <c r="C63" s="159" t="s">
        <v>92</v>
      </c>
      <c r="D63" s="106" t="s">
        <v>192</v>
      </c>
      <c r="E63" s="103"/>
      <c r="F63" s="19"/>
      <c r="G63" s="244" t="s">
        <v>92</v>
      </c>
      <c r="H63" s="244"/>
      <c r="I63" s="244"/>
      <c r="J63" s="244"/>
      <c r="K63" s="269"/>
      <c r="L63" s="270"/>
      <c r="M63" s="270"/>
      <c r="N63" s="271"/>
      <c r="O63" s="244" t="s">
        <v>92</v>
      </c>
      <c r="P63" s="244"/>
      <c r="Q63" s="244"/>
      <c r="R63" s="244"/>
      <c r="S63" s="269"/>
      <c r="T63" s="270"/>
      <c r="U63" s="270"/>
      <c r="V63" s="271"/>
      <c r="W63" s="179"/>
    </row>
    <row r="64" spans="1:24" s="97" customFormat="1" ht="27.75" customHeight="1">
      <c r="A64" s="125"/>
      <c r="B64" s="134"/>
      <c r="C64" s="158"/>
      <c r="D64" s="153"/>
      <c r="E64" s="134"/>
      <c r="F64" s="136"/>
      <c r="G64" s="245" t="s">
        <v>127</v>
      </c>
      <c r="H64" s="246"/>
      <c r="I64" s="247"/>
      <c r="J64" s="112" t="e">
        <f>SUM(G42:G58,G60:G62)*'detail(EB1.1)'!J47+SUM(H42:H58,H60:H62)*'detail(EB1.1)'!J48+SUM(I42:I58,I60:I62)*'detail(EB1.1)'!J49+SUM(J42:J58,J60:J62)*'detail(EB1.1)'!J50</f>
        <v>#VALUE!</v>
      </c>
      <c r="K64" s="245" t="s">
        <v>237</v>
      </c>
      <c r="L64" s="246"/>
      <c r="M64" s="247"/>
      <c r="N64" s="112" t="e">
        <f>SUM(K42:K58,K60:K62)*'detail(EB1.1)'!J47+SUM(L42:L58,L60:L62)*'detail(EB1.1)'!J48+SUM(M42:M58,M60:M62)*'detail(EB1.1)'!J49+SUM(N42:N58,N60:N62)*'detail(EB1.1)'!J50</f>
        <v>#VALUE!</v>
      </c>
      <c r="O64" s="245" t="s">
        <v>127</v>
      </c>
      <c r="P64" s="246"/>
      <c r="Q64" s="247"/>
      <c r="R64" s="112" t="e">
        <f>SUM(O42:O58,O60:O62)*'detail(EB1.1)'!J47+SUM(P42:P58,P60:P62)*'detail(EB1.1)'!J48+SUM(Q42:Q58,Q60:Q62)*'detail(EB1.1)'!J49+SUM(R42:R58,R60:R62)*'detail(EB1.1)'!J50</f>
        <v>#VALUE!</v>
      </c>
      <c r="S64" s="248" t="s">
        <v>237</v>
      </c>
      <c r="T64" s="248"/>
      <c r="U64" s="248"/>
      <c r="V64" s="112" t="e">
        <f>SUM(S42:S58,S60:S62)*'detail(EB1.1)'!J47+SUM(T42:T58,T60:T62)*'detail(EB1.1)'!J48+SUM(U42:U58,U60:U62)*'detail(EB1.1)'!J49+SUM(V42:V58,V60:V62)*'detail(EB1.1)'!J50</f>
        <v>#VALUE!</v>
      </c>
      <c r="W64" s="180"/>
    </row>
    <row r="65" spans="1:26" ht="17.100000000000001" customHeight="1">
      <c r="B65" s="5"/>
      <c r="C65" s="164"/>
      <c r="D65" s="141"/>
      <c r="E65" s="5"/>
      <c r="F65" s="5"/>
      <c r="G65" s="114"/>
      <c r="H65" s="140"/>
      <c r="I65" s="140"/>
      <c r="J65" s="115"/>
      <c r="K65" s="114"/>
      <c r="L65" s="140"/>
      <c r="M65" s="139"/>
      <c r="N65" s="115"/>
      <c r="O65" s="5"/>
      <c r="P65" s="5"/>
      <c r="Q65" s="5"/>
      <c r="R65" s="5"/>
      <c r="S65" s="5"/>
      <c r="T65" s="5"/>
      <c r="U65" s="5"/>
      <c r="V65" s="5"/>
      <c r="X65" s="97"/>
    </row>
    <row r="66" spans="1:26" ht="17.100000000000001" customHeight="1">
      <c r="B66" s="5"/>
      <c r="C66" s="164"/>
      <c r="D66" s="141"/>
      <c r="E66" s="5"/>
      <c r="F66" s="5"/>
      <c r="G66" s="114"/>
      <c r="H66" s="140"/>
      <c r="I66" s="140"/>
      <c r="J66" s="115"/>
      <c r="K66" s="114"/>
      <c r="L66" s="140"/>
      <c r="M66" s="139"/>
      <c r="N66" s="115"/>
      <c r="O66" s="5"/>
      <c r="P66" s="5"/>
      <c r="Q66" s="5"/>
      <c r="R66" s="5"/>
      <c r="S66" s="5"/>
      <c r="T66" s="5"/>
      <c r="U66" s="5"/>
      <c r="V66" s="5"/>
      <c r="X66" s="97"/>
    </row>
    <row r="67" spans="1:26" ht="42" customHeight="1">
      <c r="A67" s="137"/>
      <c r="B67" s="221" t="s">
        <v>40</v>
      </c>
      <c r="C67" s="222"/>
      <c r="D67" s="223"/>
      <c r="E67" s="89" t="s">
        <v>126</v>
      </c>
      <c r="F67" s="89" t="s">
        <v>130</v>
      </c>
      <c r="G67" s="224" t="s">
        <v>87</v>
      </c>
      <c r="H67" s="225"/>
      <c r="I67" s="225"/>
      <c r="J67" s="225"/>
      <c r="K67" s="224" t="s">
        <v>234</v>
      </c>
      <c r="L67" s="225"/>
      <c r="M67" s="225"/>
      <c r="N67" s="226"/>
      <c r="O67" s="227" t="s">
        <v>235</v>
      </c>
      <c r="P67" s="228"/>
      <c r="Q67" s="228"/>
      <c r="R67" s="229"/>
      <c r="S67" s="227" t="s">
        <v>236</v>
      </c>
      <c r="T67" s="228"/>
      <c r="U67" s="228"/>
      <c r="V67" s="229"/>
      <c r="W67" s="176" t="s">
        <v>280</v>
      </c>
      <c r="X67" s="97"/>
    </row>
    <row r="68" spans="1:26" s="97" customFormat="1" ht="17.100000000000001" customHeight="1">
      <c r="A68" s="125"/>
      <c r="B68" s="126" t="s">
        <v>41</v>
      </c>
      <c r="C68" s="160"/>
      <c r="D68" s="127" t="s">
        <v>82</v>
      </c>
      <c r="E68" s="95"/>
      <c r="F68" s="96"/>
      <c r="G68" s="230"/>
      <c r="H68" s="230"/>
      <c r="I68" s="230"/>
      <c r="J68" s="230"/>
      <c r="K68" s="230"/>
      <c r="L68" s="230"/>
      <c r="M68" s="230"/>
      <c r="N68" s="230"/>
      <c r="O68" s="234"/>
      <c r="P68" s="235"/>
      <c r="Q68" s="235"/>
      <c r="R68" s="236"/>
      <c r="S68" s="234"/>
      <c r="T68" s="235"/>
      <c r="U68" s="235"/>
      <c r="V68" s="236"/>
      <c r="W68" s="177"/>
      <c r="Y68" s="97" t="str">
        <f t="shared" ref="Y68:Y70" si="2">IF(ISBLANK(K68),"Blank",IF(K68&lt;&gt;"PR",IF(K68&lt;&gt;"NA","nPR","OK"),"OK"))</f>
        <v>Blank</v>
      </c>
      <c r="Z68" s="97" t="str">
        <f t="shared" ref="Z68:Z70" si="3">IF(ISBLANK(S68),"Blank",IF(S68&lt;&gt;"PR",IF(S68&lt;&gt;"NA","nPR","OK"),"OK"))</f>
        <v>Blank</v>
      </c>
    </row>
    <row r="69" spans="1:26" s="97" customFormat="1" ht="17.100000000000001" customHeight="1">
      <c r="A69" s="130"/>
      <c r="B69" s="105" t="s">
        <v>42</v>
      </c>
      <c r="C69" s="159"/>
      <c r="D69" s="106" t="s">
        <v>83</v>
      </c>
      <c r="E69" s="103"/>
      <c r="F69" s="19"/>
      <c r="G69" s="237"/>
      <c r="H69" s="237"/>
      <c r="I69" s="237"/>
      <c r="J69" s="237"/>
      <c r="K69" s="237"/>
      <c r="L69" s="237"/>
      <c r="M69" s="237"/>
      <c r="N69" s="237"/>
      <c r="O69" s="241"/>
      <c r="P69" s="242"/>
      <c r="Q69" s="242"/>
      <c r="R69" s="243"/>
      <c r="S69" s="241"/>
      <c r="T69" s="242"/>
      <c r="U69" s="242"/>
      <c r="V69" s="243"/>
      <c r="W69" s="178"/>
      <c r="Y69" s="97" t="str">
        <f t="shared" si="2"/>
        <v>Blank</v>
      </c>
      <c r="Z69" s="97" t="str">
        <f t="shared" si="3"/>
        <v>Blank</v>
      </c>
    </row>
    <row r="70" spans="1:26" s="97" customFormat="1" ht="17.100000000000001" customHeight="1">
      <c r="A70" s="125"/>
      <c r="B70" s="105" t="s">
        <v>173</v>
      </c>
      <c r="C70" s="159"/>
      <c r="D70" s="106" t="s">
        <v>174</v>
      </c>
      <c r="E70" s="103"/>
      <c r="F70" s="19"/>
      <c r="G70" s="237"/>
      <c r="H70" s="237"/>
      <c r="I70" s="237"/>
      <c r="J70" s="237"/>
      <c r="K70" s="237"/>
      <c r="L70" s="237"/>
      <c r="M70" s="237"/>
      <c r="N70" s="237"/>
      <c r="O70" s="241"/>
      <c r="P70" s="242"/>
      <c r="Q70" s="242"/>
      <c r="R70" s="243"/>
      <c r="S70" s="241"/>
      <c r="T70" s="242"/>
      <c r="U70" s="242"/>
      <c r="V70" s="243"/>
      <c r="W70" s="178"/>
      <c r="Y70" s="97" t="str">
        <f t="shared" si="2"/>
        <v>Blank</v>
      </c>
      <c r="Z70" s="97" t="str">
        <f t="shared" si="3"/>
        <v>Blank</v>
      </c>
    </row>
    <row r="71" spans="1:26" s="97" customFormat="1" ht="17.100000000000001" customHeight="1">
      <c r="A71" s="125"/>
      <c r="B71" s="105" t="s">
        <v>43</v>
      </c>
      <c r="C71" s="159"/>
      <c r="D71" s="106" t="s">
        <v>84</v>
      </c>
      <c r="E71" s="103"/>
      <c r="F71" s="19"/>
      <c r="G71" s="237"/>
      <c r="H71" s="237"/>
      <c r="I71" s="237"/>
      <c r="J71" s="237"/>
      <c r="K71" s="237"/>
      <c r="L71" s="237"/>
      <c r="M71" s="237"/>
      <c r="N71" s="237"/>
      <c r="O71" s="241"/>
      <c r="P71" s="242"/>
      <c r="Q71" s="242"/>
      <c r="R71" s="243"/>
      <c r="S71" s="241"/>
      <c r="T71" s="242"/>
      <c r="U71" s="242"/>
      <c r="V71" s="243"/>
      <c r="W71" s="178"/>
    </row>
    <row r="72" spans="1:26" s="97" customFormat="1" ht="17.100000000000001" customHeight="1">
      <c r="A72" s="125"/>
      <c r="B72" s="105" t="s">
        <v>44</v>
      </c>
      <c r="C72" s="159"/>
      <c r="D72" s="106" t="s">
        <v>85</v>
      </c>
      <c r="E72" s="103"/>
      <c r="F72" s="19"/>
      <c r="G72" s="237"/>
      <c r="H72" s="237"/>
      <c r="I72" s="237"/>
      <c r="J72" s="237"/>
      <c r="K72" s="237"/>
      <c r="L72" s="237"/>
      <c r="M72" s="237"/>
      <c r="N72" s="237"/>
      <c r="O72" s="241"/>
      <c r="P72" s="242"/>
      <c r="Q72" s="242"/>
      <c r="R72" s="243"/>
      <c r="S72" s="241"/>
      <c r="T72" s="242"/>
      <c r="U72" s="242"/>
      <c r="V72" s="243"/>
      <c r="W72" s="178"/>
    </row>
    <row r="73" spans="1:26" s="97" customFormat="1" ht="17.100000000000001" customHeight="1">
      <c r="A73" s="125"/>
      <c r="B73" s="105" t="s">
        <v>45</v>
      </c>
      <c r="C73" s="159"/>
      <c r="D73" s="106" t="s">
        <v>175</v>
      </c>
      <c r="E73" s="103"/>
      <c r="F73" s="19"/>
      <c r="G73" s="237"/>
      <c r="H73" s="237"/>
      <c r="I73" s="237"/>
      <c r="J73" s="237"/>
      <c r="K73" s="237"/>
      <c r="L73" s="237"/>
      <c r="M73" s="237"/>
      <c r="N73" s="237"/>
      <c r="O73" s="241"/>
      <c r="P73" s="242"/>
      <c r="Q73" s="242"/>
      <c r="R73" s="243"/>
      <c r="S73" s="241"/>
      <c r="T73" s="242"/>
      <c r="U73" s="242"/>
      <c r="V73" s="243"/>
      <c r="W73" s="178"/>
    </row>
    <row r="74" spans="1:26" s="97" customFormat="1" ht="17.100000000000001" customHeight="1">
      <c r="A74" s="125"/>
      <c r="B74" s="105" t="s">
        <v>176</v>
      </c>
      <c r="C74" s="159"/>
      <c r="D74" s="106" t="s">
        <v>177</v>
      </c>
      <c r="E74" s="103"/>
      <c r="F74" s="19"/>
      <c r="G74" s="237"/>
      <c r="H74" s="237"/>
      <c r="I74" s="237"/>
      <c r="J74" s="237"/>
      <c r="K74" s="237"/>
      <c r="L74" s="237"/>
      <c r="M74" s="237"/>
      <c r="N74" s="237"/>
      <c r="O74" s="241"/>
      <c r="P74" s="242"/>
      <c r="Q74" s="242"/>
      <c r="R74" s="243"/>
      <c r="S74" s="241"/>
      <c r="T74" s="242"/>
      <c r="U74" s="242"/>
      <c r="V74" s="243"/>
      <c r="W74" s="178"/>
    </row>
    <row r="75" spans="1:26" s="97" customFormat="1" ht="17.100000000000001" customHeight="1">
      <c r="A75" s="125"/>
      <c r="B75" s="105" t="s">
        <v>176</v>
      </c>
      <c r="C75" s="159" t="s">
        <v>92</v>
      </c>
      <c r="D75" s="106" t="s">
        <v>177</v>
      </c>
      <c r="E75" s="103"/>
      <c r="F75" s="19"/>
      <c r="G75" s="244" t="s">
        <v>92</v>
      </c>
      <c r="H75" s="244"/>
      <c r="I75" s="244"/>
      <c r="J75" s="244"/>
      <c r="K75" s="237"/>
      <c r="L75" s="237"/>
      <c r="M75" s="237"/>
      <c r="N75" s="237"/>
      <c r="O75" s="244" t="s">
        <v>92</v>
      </c>
      <c r="P75" s="244"/>
      <c r="Q75" s="244"/>
      <c r="R75" s="244"/>
      <c r="S75" s="241"/>
      <c r="T75" s="242"/>
      <c r="U75" s="242"/>
      <c r="V75" s="243"/>
      <c r="W75" s="178"/>
    </row>
    <row r="76" spans="1:26" s="97" customFormat="1" ht="17.100000000000001" customHeight="1">
      <c r="A76" s="125"/>
      <c r="B76" s="105" t="s">
        <v>46</v>
      </c>
      <c r="C76" s="159" t="s">
        <v>92</v>
      </c>
      <c r="D76" s="106" t="s">
        <v>178</v>
      </c>
      <c r="E76" s="103"/>
      <c r="F76" s="19"/>
      <c r="G76" s="244" t="s">
        <v>92</v>
      </c>
      <c r="H76" s="244"/>
      <c r="I76" s="244"/>
      <c r="J76" s="244"/>
      <c r="K76" s="237"/>
      <c r="L76" s="237"/>
      <c r="M76" s="237"/>
      <c r="N76" s="237"/>
      <c r="O76" s="244" t="s">
        <v>92</v>
      </c>
      <c r="P76" s="244"/>
      <c r="Q76" s="244"/>
      <c r="R76" s="244"/>
      <c r="S76" s="241"/>
      <c r="T76" s="242"/>
      <c r="U76" s="242"/>
      <c r="V76" s="243"/>
      <c r="W76" s="178"/>
    </row>
    <row r="77" spans="1:26" s="97" customFormat="1" ht="17.100000000000001" customHeight="1">
      <c r="A77" s="125"/>
      <c r="B77" s="108" t="s">
        <v>47</v>
      </c>
      <c r="C77" s="161"/>
      <c r="D77" s="109" t="s">
        <v>86</v>
      </c>
      <c r="E77" s="133"/>
      <c r="F77" s="20"/>
      <c r="G77" s="281"/>
      <c r="H77" s="281"/>
      <c r="I77" s="281"/>
      <c r="J77" s="281"/>
      <c r="K77" s="281"/>
      <c r="L77" s="281"/>
      <c r="M77" s="281"/>
      <c r="N77" s="281"/>
      <c r="O77" s="278"/>
      <c r="P77" s="279"/>
      <c r="Q77" s="279"/>
      <c r="R77" s="280"/>
      <c r="S77" s="278"/>
      <c r="T77" s="279"/>
      <c r="U77" s="279"/>
      <c r="V77" s="280"/>
      <c r="W77" s="179"/>
    </row>
    <row r="78" spans="1:26" s="97" customFormat="1" ht="27.75" customHeight="1">
      <c r="A78" s="125"/>
      <c r="B78" s="134"/>
      <c r="C78" s="158"/>
      <c r="D78" s="135"/>
      <c r="E78" s="134"/>
      <c r="F78" s="136"/>
      <c r="G78" s="245" t="s">
        <v>127</v>
      </c>
      <c r="H78" s="246"/>
      <c r="I78" s="247"/>
      <c r="J78" s="112">
        <f>SUM(G71:J74,G77)</f>
        <v>0</v>
      </c>
      <c r="K78" s="245" t="s">
        <v>237</v>
      </c>
      <c r="L78" s="246"/>
      <c r="M78" s="247"/>
      <c r="N78" s="112">
        <f>SUM(K71:N74,K77)</f>
        <v>0</v>
      </c>
      <c r="O78" s="245" t="s">
        <v>127</v>
      </c>
      <c r="P78" s="246"/>
      <c r="Q78" s="247"/>
      <c r="R78" s="112">
        <f>SUM(O71:R74,O77)</f>
        <v>0</v>
      </c>
      <c r="S78" s="248" t="s">
        <v>237</v>
      </c>
      <c r="T78" s="248"/>
      <c r="U78" s="248"/>
      <c r="V78" s="112">
        <f>SUM(S71:V74,S77)</f>
        <v>0</v>
      </c>
      <c r="W78" s="180"/>
    </row>
    <row r="79" spans="1:26" s="122" customFormat="1" ht="17.100000000000001" customHeight="1">
      <c r="A79" s="154"/>
      <c r="B79" s="138"/>
      <c r="C79" s="115"/>
      <c r="D79" s="140"/>
      <c r="E79" s="138"/>
      <c r="F79" s="138"/>
      <c r="G79" s="140"/>
      <c r="H79" s="140"/>
      <c r="I79" s="140"/>
      <c r="J79" s="139"/>
      <c r="K79" s="140"/>
      <c r="L79" s="140"/>
      <c r="M79" s="140"/>
      <c r="N79" s="139"/>
      <c r="O79" s="138"/>
      <c r="P79" s="138"/>
      <c r="Q79" s="138"/>
      <c r="R79" s="138"/>
      <c r="S79" s="138"/>
      <c r="T79" s="138"/>
      <c r="U79" s="138"/>
      <c r="V79" s="138"/>
      <c r="W79" s="181"/>
      <c r="X79" s="97"/>
    </row>
    <row r="80" spans="1:26" s="122" customFormat="1" ht="17.100000000000001" customHeight="1">
      <c r="A80" s="154"/>
      <c r="B80" s="138"/>
      <c r="C80" s="115"/>
      <c r="D80" s="140"/>
      <c r="E80" s="138"/>
      <c r="F80" s="138"/>
      <c r="G80" s="140"/>
      <c r="H80" s="140"/>
      <c r="I80" s="140"/>
      <c r="J80" s="139"/>
      <c r="K80" s="140"/>
      <c r="L80" s="140"/>
      <c r="M80" s="140"/>
      <c r="N80" s="139"/>
      <c r="O80" s="138"/>
      <c r="P80" s="138"/>
      <c r="Q80" s="138"/>
      <c r="R80" s="138"/>
      <c r="S80" s="138"/>
      <c r="T80" s="138"/>
      <c r="U80" s="138"/>
      <c r="V80" s="138"/>
      <c r="W80" s="181"/>
      <c r="X80" s="97"/>
    </row>
    <row r="81" spans="1:26" ht="42" customHeight="1">
      <c r="B81" s="221" t="s">
        <v>117</v>
      </c>
      <c r="C81" s="222"/>
      <c r="D81" s="223"/>
      <c r="E81" s="89" t="s">
        <v>126</v>
      </c>
      <c r="F81" s="89" t="s">
        <v>130</v>
      </c>
      <c r="G81" s="224" t="s">
        <v>87</v>
      </c>
      <c r="H81" s="225"/>
      <c r="I81" s="225"/>
      <c r="J81" s="226"/>
      <c r="K81" s="224" t="s">
        <v>234</v>
      </c>
      <c r="L81" s="225"/>
      <c r="M81" s="225"/>
      <c r="N81" s="226"/>
      <c r="O81" s="227" t="s">
        <v>235</v>
      </c>
      <c r="P81" s="228"/>
      <c r="Q81" s="228"/>
      <c r="R81" s="229"/>
      <c r="S81" s="227" t="s">
        <v>236</v>
      </c>
      <c r="T81" s="228"/>
      <c r="U81" s="228"/>
      <c r="V81" s="229"/>
      <c r="W81" s="176" t="s">
        <v>280</v>
      </c>
      <c r="X81" s="97"/>
    </row>
    <row r="82" spans="1:26" s="97" customFormat="1" ht="17.100000000000001" customHeight="1">
      <c r="A82" s="125"/>
      <c r="B82" s="126" t="s">
        <v>48</v>
      </c>
      <c r="C82" s="160"/>
      <c r="D82" s="127" t="s">
        <v>65</v>
      </c>
      <c r="E82" s="95"/>
      <c r="F82" s="96"/>
      <c r="G82" s="258"/>
      <c r="H82" s="259"/>
      <c r="I82" s="259"/>
      <c r="J82" s="260"/>
      <c r="K82" s="258"/>
      <c r="L82" s="259"/>
      <c r="M82" s="259"/>
      <c r="N82" s="260"/>
      <c r="O82" s="234"/>
      <c r="P82" s="235"/>
      <c r="Q82" s="235"/>
      <c r="R82" s="236"/>
      <c r="S82" s="234"/>
      <c r="T82" s="235"/>
      <c r="U82" s="235"/>
      <c r="V82" s="236"/>
      <c r="W82" s="177"/>
      <c r="Y82" s="97" t="str">
        <f>IF(ISBLANK(K82),"Blank",IF(K82&lt;&gt;"PR",IF(K82&lt;&gt;"NA","nPR","OK"),"OK"))</f>
        <v>Blank</v>
      </c>
      <c r="Z82" s="97" t="str">
        <f>IF(ISBLANK(S82),"Blank",IF(S82&lt;&gt;"PR",IF(S82&lt;&gt;"NA","nPR","OK"),"OK"))</f>
        <v>Blank</v>
      </c>
    </row>
    <row r="83" spans="1:26" s="97" customFormat="1" ht="17.100000000000001" customHeight="1">
      <c r="A83" s="125"/>
      <c r="B83" s="105" t="s">
        <v>64</v>
      </c>
      <c r="C83" s="159"/>
      <c r="D83" s="106" t="s">
        <v>66</v>
      </c>
      <c r="E83" s="103"/>
      <c r="F83" s="19"/>
      <c r="G83" s="147"/>
      <c r="H83" s="148"/>
      <c r="I83" s="148"/>
      <c r="J83" s="149"/>
      <c r="K83" s="147"/>
      <c r="L83" s="148"/>
      <c r="M83" s="148"/>
      <c r="N83" s="149"/>
      <c r="O83" s="147"/>
      <c r="P83" s="148"/>
      <c r="Q83" s="148"/>
      <c r="R83" s="149"/>
      <c r="S83" s="147"/>
      <c r="T83" s="148"/>
      <c r="U83" s="148"/>
      <c r="V83" s="149"/>
      <c r="W83" s="178"/>
      <c r="X83" s="87"/>
    </row>
    <row r="84" spans="1:26" s="97" customFormat="1" ht="17.100000000000001" customHeight="1">
      <c r="A84" s="125"/>
      <c r="B84" s="105" t="s">
        <v>49</v>
      </c>
      <c r="C84" s="159"/>
      <c r="D84" s="106" t="s">
        <v>118</v>
      </c>
      <c r="E84" s="103"/>
      <c r="F84" s="19"/>
      <c r="G84" s="147"/>
      <c r="H84" s="148"/>
      <c r="I84" s="148"/>
      <c r="J84" s="149"/>
      <c r="K84" s="147"/>
      <c r="L84" s="148"/>
      <c r="M84" s="148"/>
      <c r="N84" s="149"/>
      <c r="O84" s="147"/>
      <c r="P84" s="148"/>
      <c r="Q84" s="148"/>
      <c r="R84" s="149"/>
      <c r="S84" s="147"/>
      <c r="T84" s="148"/>
      <c r="U84" s="148"/>
      <c r="V84" s="149"/>
      <c r="W84" s="178"/>
      <c r="X84" s="87"/>
    </row>
    <row r="85" spans="1:26" s="97" customFormat="1" ht="17.100000000000001" customHeight="1">
      <c r="A85" s="125"/>
      <c r="B85" s="105" t="s">
        <v>50</v>
      </c>
      <c r="C85" s="159"/>
      <c r="D85" s="106" t="s">
        <v>67</v>
      </c>
      <c r="E85" s="103"/>
      <c r="F85" s="19"/>
      <c r="G85" s="147"/>
      <c r="H85" s="148"/>
      <c r="I85" s="148"/>
      <c r="J85" s="149"/>
      <c r="K85" s="147"/>
      <c r="L85" s="148"/>
      <c r="M85" s="148"/>
      <c r="N85" s="149"/>
      <c r="O85" s="147"/>
      <c r="P85" s="148"/>
      <c r="Q85" s="148"/>
      <c r="R85" s="149"/>
      <c r="S85" s="147"/>
      <c r="T85" s="148"/>
      <c r="U85" s="148"/>
      <c r="V85" s="149"/>
      <c r="W85" s="178"/>
      <c r="X85" s="87"/>
    </row>
    <row r="86" spans="1:26" s="97" customFormat="1" ht="17.100000000000001" customHeight="1">
      <c r="A86" s="125"/>
      <c r="B86" s="105" t="s">
        <v>51</v>
      </c>
      <c r="C86" s="159"/>
      <c r="D86" s="106" t="s">
        <v>68</v>
      </c>
      <c r="E86" s="103"/>
      <c r="F86" s="19"/>
      <c r="G86" s="147"/>
      <c r="H86" s="148"/>
      <c r="I86" s="148"/>
      <c r="J86" s="149"/>
      <c r="K86" s="147"/>
      <c r="L86" s="148"/>
      <c r="M86" s="148"/>
      <c r="N86" s="149"/>
      <c r="O86" s="147"/>
      <c r="P86" s="148"/>
      <c r="Q86" s="148"/>
      <c r="R86" s="149"/>
      <c r="S86" s="147"/>
      <c r="T86" s="148"/>
      <c r="U86" s="148"/>
      <c r="V86" s="149"/>
      <c r="W86" s="178"/>
    </row>
    <row r="87" spans="1:26" s="97" customFormat="1" ht="17.100000000000001" customHeight="1">
      <c r="A87" s="125"/>
      <c r="B87" s="105" t="s">
        <v>193</v>
      </c>
      <c r="C87" s="159"/>
      <c r="D87" s="106" t="s">
        <v>194</v>
      </c>
      <c r="E87" s="103"/>
      <c r="F87" s="19"/>
      <c r="G87" s="147"/>
      <c r="H87" s="148"/>
      <c r="I87" s="148"/>
      <c r="J87" s="149"/>
      <c r="K87" s="147"/>
      <c r="L87" s="148"/>
      <c r="M87" s="148"/>
      <c r="N87" s="149"/>
      <c r="O87" s="147"/>
      <c r="P87" s="148"/>
      <c r="Q87" s="148"/>
      <c r="R87" s="149"/>
      <c r="S87" s="147"/>
      <c r="T87" s="148"/>
      <c r="U87" s="148"/>
      <c r="V87" s="149"/>
      <c r="W87" s="178"/>
    </row>
    <row r="88" spans="1:26" s="97" customFormat="1" ht="17.100000000000001" customHeight="1">
      <c r="A88" s="125"/>
      <c r="B88" s="99" t="s">
        <v>52</v>
      </c>
      <c r="C88" s="157"/>
      <c r="D88" s="100" t="s">
        <v>195</v>
      </c>
      <c r="E88" s="103"/>
      <c r="F88" s="19"/>
      <c r="G88" s="147"/>
      <c r="H88" s="148"/>
      <c r="I88" s="148"/>
      <c r="J88" s="149"/>
      <c r="K88" s="147"/>
      <c r="L88" s="148"/>
      <c r="M88" s="148"/>
      <c r="N88" s="149"/>
      <c r="O88" s="147"/>
      <c r="P88" s="148"/>
      <c r="Q88" s="148"/>
      <c r="R88" s="149"/>
      <c r="S88" s="147"/>
      <c r="T88" s="148"/>
      <c r="U88" s="148"/>
      <c r="V88" s="149"/>
      <c r="W88" s="178"/>
    </row>
    <row r="89" spans="1:26" s="97" customFormat="1" ht="17.100000000000001" customHeight="1">
      <c r="A89" s="125"/>
      <c r="B89" s="99" t="s">
        <v>223</v>
      </c>
      <c r="C89" s="157"/>
      <c r="D89" s="100" t="s">
        <v>243</v>
      </c>
      <c r="E89" s="103"/>
      <c r="F89" s="19"/>
      <c r="G89" s="147"/>
      <c r="H89" s="148"/>
      <c r="I89" s="148"/>
      <c r="J89" s="149"/>
      <c r="K89" s="147"/>
      <c r="L89" s="148"/>
      <c r="M89" s="148"/>
      <c r="N89" s="149"/>
      <c r="O89" s="147"/>
      <c r="P89" s="148"/>
      <c r="Q89" s="148"/>
      <c r="R89" s="149"/>
      <c r="S89" s="147"/>
      <c r="T89" s="148"/>
      <c r="U89" s="148"/>
      <c r="V89" s="149"/>
      <c r="W89" s="178"/>
    </row>
    <row r="90" spans="1:26" s="97" customFormat="1" ht="17.100000000000001" customHeight="1">
      <c r="A90" s="125"/>
      <c r="B90" s="99" t="s">
        <v>224</v>
      </c>
      <c r="C90" s="157"/>
      <c r="D90" s="100" t="s">
        <v>244</v>
      </c>
      <c r="E90" s="103"/>
      <c r="F90" s="19"/>
      <c r="G90" s="147"/>
      <c r="H90" s="148"/>
      <c r="I90" s="148"/>
      <c r="J90" s="149"/>
      <c r="K90" s="147"/>
      <c r="L90" s="148"/>
      <c r="M90" s="148"/>
      <c r="N90" s="149"/>
      <c r="O90" s="147"/>
      <c r="P90" s="148"/>
      <c r="Q90" s="148"/>
      <c r="R90" s="149"/>
      <c r="S90" s="147"/>
      <c r="T90" s="148"/>
      <c r="U90" s="148"/>
      <c r="V90" s="149"/>
      <c r="W90" s="178"/>
    </row>
    <row r="91" spans="1:26" s="97" customFormat="1" ht="17.100000000000001" customHeight="1">
      <c r="A91" s="125"/>
      <c r="B91" s="99" t="s">
        <v>225</v>
      </c>
      <c r="C91" s="157"/>
      <c r="D91" s="100" t="s">
        <v>226</v>
      </c>
      <c r="E91" s="103"/>
      <c r="F91" s="19"/>
      <c r="G91" s="147"/>
      <c r="H91" s="148"/>
      <c r="I91" s="148"/>
      <c r="J91" s="149"/>
      <c r="K91" s="147"/>
      <c r="L91" s="148"/>
      <c r="M91" s="148"/>
      <c r="N91" s="149"/>
      <c r="O91" s="147"/>
      <c r="P91" s="148"/>
      <c r="Q91" s="148"/>
      <c r="R91" s="149"/>
      <c r="S91" s="147"/>
      <c r="T91" s="148"/>
      <c r="U91" s="148"/>
      <c r="V91" s="149"/>
      <c r="W91" s="178"/>
    </row>
    <row r="92" spans="1:26" s="97" customFormat="1" ht="17.100000000000001" customHeight="1">
      <c r="A92" s="125"/>
      <c r="B92" s="99" t="s">
        <v>227</v>
      </c>
      <c r="C92" s="157"/>
      <c r="D92" s="100" t="s">
        <v>228</v>
      </c>
      <c r="E92" s="103"/>
      <c r="F92" s="19"/>
      <c r="G92" s="147"/>
      <c r="H92" s="148"/>
      <c r="I92" s="148"/>
      <c r="J92" s="149"/>
      <c r="K92" s="147"/>
      <c r="L92" s="148"/>
      <c r="M92" s="148"/>
      <c r="N92" s="149"/>
      <c r="O92" s="147"/>
      <c r="P92" s="148"/>
      <c r="Q92" s="148"/>
      <c r="R92" s="149"/>
      <c r="S92" s="147"/>
      <c r="T92" s="148"/>
      <c r="U92" s="148"/>
      <c r="V92" s="149"/>
      <c r="W92" s="178"/>
    </row>
    <row r="93" spans="1:26" s="97" customFormat="1" ht="17.100000000000001" customHeight="1">
      <c r="A93" s="125"/>
      <c r="B93" s="99" t="s">
        <v>229</v>
      </c>
      <c r="C93" s="157"/>
      <c r="D93" s="100" t="s">
        <v>230</v>
      </c>
      <c r="E93" s="103"/>
      <c r="F93" s="19"/>
      <c r="G93" s="147"/>
      <c r="H93" s="148"/>
      <c r="I93" s="148"/>
      <c r="J93" s="149"/>
      <c r="K93" s="147"/>
      <c r="L93" s="148"/>
      <c r="M93" s="148"/>
      <c r="N93" s="149"/>
      <c r="O93" s="147"/>
      <c r="P93" s="148"/>
      <c r="Q93" s="148"/>
      <c r="R93" s="149"/>
      <c r="S93" s="147"/>
      <c r="T93" s="148"/>
      <c r="U93" s="148"/>
      <c r="V93" s="149"/>
      <c r="W93" s="178"/>
    </row>
    <row r="94" spans="1:26" s="97" customFormat="1" ht="17.100000000000001" customHeight="1">
      <c r="A94" s="125"/>
      <c r="B94" s="99" t="s">
        <v>53</v>
      </c>
      <c r="C94" s="157"/>
      <c r="D94" s="100" t="s">
        <v>69</v>
      </c>
      <c r="E94" s="103"/>
      <c r="F94" s="19"/>
      <c r="G94" s="147"/>
      <c r="H94" s="148"/>
      <c r="I94" s="148"/>
      <c r="J94" s="149"/>
      <c r="K94" s="147"/>
      <c r="L94" s="148"/>
      <c r="M94" s="148"/>
      <c r="N94" s="149"/>
      <c r="O94" s="147"/>
      <c r="P94" s="148"/>
      <c r="Q94" s="148"/>
      <c r="R94" s="149"/>
      <c r="S94" s="147"/>
      <c r="T94" s="148"/>
      <c r="U94" s="148"/>
      <c r="V94" s="149"/>
      <c r="W94" s="178"/>
    </row>
    <row r="95" spans="1:26" s="97" customFormat="1" ht="17.100000000000001" customHeight="1">
      <c r="A95" s="125"/>
      <c r="B95" s="105" t="s">
        <v>54</v>
      </c>
      <c r="C95" s="159"/>
      <c r="D95" s="106" t="s">
        <v>70</v>
      </c>
      <c r="E95" s="103"/>
      <c r="F95" s="19"/>
      <c r="G95" s="147"/>
      <c r="H95" s="148"/>
      <c r="I95" s="148"/>
      <c r="J95" s="149"/>
      <c r="K95" s="147"/>
      <c r="L95" s="148"/>
      <c r="M95" s="148"/>
      <c r="N95" s="149"/>
      <c r="O95" s="147"/>
      <c r="P95" s="148"/>
      <c r="Q95" s="148"/>
      <c r="R95" s="149"/>
      <c r="S95" s="147"/>
      <c r="T95" s="148"/>
      <c r="U95" s="148"/>
      <c r="V95" s="149"/>
      <c r="W95" s="178"/>
    </row>
    <row r="96" spans="1:26" s="97" customFormat="1" ht="17.100000000000001" customHeight="1">
      <c r="A96" s="125"/>
      <c r="B96" s="105" t="s">
        <v>196</v>
      </c>
      <c r="C96" s="159"/>
      <c r="D96" s="106" t="s">
        <v>71</v>
      </c>
      <c r="E96" s="103"/>
      <c r="F96" s="19"/>
      <c r="G96" s="147"/>
      <c r="H96" s="148"/>
      <c r="I96" s="148"/>
      <c r="J96" s="149"/>
      <c r="K96" s="147"/>
      <c r="L96" s="148"/>
      <c r="M96" s="148"/>
      <c r="N96" s="149"/>
      <c r="O96" s="147"/>
      <c r="P96" s="148"/>
      <c r="Q96" s="148"/>
      <c r="R96" s="149"/>
      <c r="S96" s="147"/>
      <c r="T96" s="148"/>
      <c r="U96" s="148"/>
      <c r="V96" s="149"/>
      <c r="W96" s="178"/>
    </row>
    <row r="97" spans="1:24" s="97" customFormat="1" ht="17.100000000000001" customHeight="1">
      <c r="A97" s="125"/>
      <c r="B97" s="105" t="s">
        <v>197</v>
      </c>
      <c r="C97" s="159"/>
      <c r="D97" s="106" t="s">
        <v>198</v>
      </c>
      <c r="E97" s="103"/>
      <c r="F97" s="19"/>
      <c r="G97" s="147"/>
      <c r="H97" s="148"/>
      <c r="I97" s="148"/>
      <c r="J97" s="149"/>
      <c r="K97" s="147"/>
      <c r="L97" s="148"/>
      <c r="M97" s="148"/>
      <c r="N97" s="149"/>
      <c r="O97" s="147"/>
      <c r="P97" s="148"/>
      <c r="Q97" s="148"/>
      <c r="R97" s="149"/>
      <c r="S97" s="147"/>
      <c r="T97" s="148"/>
      <c r="U97" s="148"/>
      <c r="V97" s="149"/>
      <c r="W97" s="178"/>
      <c r="X97" s="122"/>
    </row>
    <row r="98" spans="1:24" s="97" customFormat="1" ht="17.100000000000001" customHeight="1">
      <c r="A98" s="125"/>
      <c r="B98" s="105" t="s">
        <v>203</v>
      </c>
      <c r="C98" s="159"/>
      <c r="D98" s="106" t="s">
        <v>119</v>
      </c>
      <c r="E98" s="103"/>
      <c r="F98" s="19"/>
      <c r="G98" s="147"/>
      <c r="H98" s="148"/>
      <c r="I98" s="148"/>
      <c r="J98" s="149"/>
      <c r="K98" s="147"/>
      <c r="L98" s="148"/>
      <c r="M98" s="148"/>
      <c r="N98" s="149"/>
      <c r="O98" s="147"/>
      <c r="P98" s="148"/>
      <c r="Q98" s="148"/>
      <c r="R98" s="149"/>
      <c r="S98" s="147"/>
      <c r="T98" s="148"/>
      <c r="U98" s="148"/>
      <c r="V98" s="149"/>
      <c r="W98" s="178"/>
      <c r="X98" s="122"/>
    </row>
    <row r="99" spans="1:24" s="97" customFormat="1" ht="17.100000000000001" customHeight="1">
      <c r="A99" s="125"/>
      <c r="B99" s="105" t="s">
        <v>204</v>
      </c>
      <c r="C99" s="159" t="s">
        <v>92</v>
      </c>
      <c r="D99" s="106" t="s">
        <v>120</v>
      </c>
      <c r="E99" s="103"/>
      <c r="F99" s="19"/>
      <c r="G99" s="244" t="s">
        <v>92</v>
      </c>
      <c r="H99" s="244"/>
      <c r="I99" s="244"/>
      <c r="J99" s="244"/>
      <c r="K99" s="238"/>
      <c r="L99" s="239"/>
      <c r="M99" s="239"/>
      <c r="N99" s="240"/>
      <c r="O99" s="244" t="s">
        <v>92</v>
      </c>
      <c r="P99" s="244"/>
      <c r="Q99" s="244"/>
      <c r="R99" s="244"/>
      <c r="S99" s="238"/>
      <c r="T99" s="239"/>
      <c r="U99" s="239"/>
      <c r="V99" s="240"/>
      <c r="W99" s="178"/>
      <c r="X99" s="87"/>
    </row>
    <row r="100" spans="1:24" s="97" customFormat="1" ht="17.100000000000001" customHeight="1">
      <c r="A100" s="125"/>
      <c r="B100" s="105" t="s">
        <v>55</v>
      </c>
      <c r="C100" s="159"/>
      <c r="D100" s="106" t="s">
        <v>121</v>
      </c>
      <c r="E100" s="103"/>
      <c r="F100" s="19"/>
      <c r="G100" s="147"/>
      <c r="H100" s="148"/>
      <c r="I100" s="148"/>
      <c r="J100" s="149"/>
      <c r="K100" s="147"/>
      <c r="L100" s="148"/>
      <c r="M100" s="148"/>
      <c r="N100" s="149"/>
      <c r="O100" s="147"/>
      <c r="P100" s="148"/>
      <c r="Q100" s="148"/>
      <c r="R100" s="149"/>
      <c r="S100" s="147"/>
      <c r="T100" s="151"/>
      <c r="U100" s="151"/>
      <c r="V100" s="149"/>
      <c r="W100" s="178"/>
    </row>
    <row r="101" spans="1:24" s="97" customFormat="1" ht="17.100000000000001" customHeight="1">
      <c r="A101" s="125"/>
      <c r="B101" s="105" t="s">
        <v>56</v>
      </c>
      <c r="C101" s="159"/>
      <c r="D101" s="106" t="s">
        <v>122</v>
      </c>
      <c r="E101" s="103"/>
      <c r="F101" s="19"/>
      <c r="G101" s="147"/>
      <c r="H101" s="148"/>
      <c r="I101" s="148"/>
      <c r="J101" s="149"/>
      <c r="K101" s="147"/>
      <c r="L101" s="148"/>
      <c r="M101" s="148"/>
      <c r="N101" s="149"/>
      <c r="O101" s="147"/>
      <c r="P101" s="148"/>
      <c r="Q101" s="148"/>
      <c r="R101" s="149"/>
      <c r="S101" s="147"/>
      <c r="T101" s="148"/>
      <c r="U101" s="148"/>
      <c r="V101" s="149"/>
      <c r="W101" s="178"/>
    </row>
    <row r="102" spans="1:24" s="97" customFormat="1" ht="17.100000000000001" customHeight="1">
      <c r="A102" s="125"/>
      <c r="B102" s="105" t="s">
        <v>199</v>
      </c>
      <c r="C102" s="159"/>
      <c r="D102" s="106" t="s">
        <v>123</v>
      </c>
      <c r="E102" s="103"/>
      <c r="F102" s="19"/>
      <c r="G102" s="147"/>
      <c r="H102" s="148"/>
      <c r="I102" s="148"/>
      <c r="J102" s="149"/>
      <c r="K102" s="147"/>
      <c r="L102" s="148"/>
      <c r="M102" s="148"/>
      <c r="N102" s="149"/>
      <c r="O102" s="147"/>
      <c r="P102" s="148"/>
      <c r="Q102" s="148"/>
      <c r="R102" s="149"/>
      <c r="S102" s="147"/>
      <c r="T102" s="148"/>
      <c r="U102" s="148"/>
      <c r="V102" s="149"/>
      <c r="W102" s="178"/>
    </row>
    <row r="103" spans="1:24" s="97" customFormat="1" ht="17.100000000000001" customHeight="1">
      <c r="A103" s="125"/>
      <c r="B103" s="105" t="s">
        <v>200</v>
      </c>
      <c r="C103" s="159"/>
      <c r="D103" s="106" t="s">
        <v>215</v>
      </c>
      <c r="E103" s="103"/>
      <c r="F103" s="19"/>
      <c r="G103" s="147"/>
      <c r="H103" s="148"/>
      <c r="I103" s="148"/>
      <c r="J103" s="149"/>
      <c r="K103" s="147"/>
      <c r="L103" s="148"/>
      <c r="M103" s="148"/>
      <c r="N103" s="149"/>
      <c r="O103" s="147"/>
      <c r="P103" s="148"/>
      <c r="Q103" s="148"/>
      <c r="R103" s="149"/>
      <c r="S103" s="147"/>
      <c r="T103" s="148"/>
      <c r="U103" s="148"/>
      <c r="V103" s="149"/>
      <c r="W103" s="178"/>
    </row>
    <row r="104" spans="1:24" s="97" customFormat="1" ht="17.100000000000001" customHeight="1">
      <c r="A104" s="125"/>
      <c r="B104" s="105" t="s">
        <v>57</v>
      </c>
      <c r="C104" s="159"/>
      <c r="D104" s="106" t="s">
        <v>72</v>
      </c>
      <c r="E104" s="103"/>
      <c r="F104" s="19"/>
      <c r="G104" s="147"/>
      <c r="H104" s="148"/>
      <c r="I104" s="148"/>
      <c r="J104" s="149"/>
      <c r="K104" s="147"/>
      <c r="L104" s="148"/>
      <c r="M104" s="148"/>
      <c r="N104" s="149"/>
      <c r="O104" s="147"/>
      <c r="P104" s="148"/>
      <c r="Q104" s="148"/>
      <c r="R104" s="149"/>
      <c r="S104" s="147"/>
      <c r="T104" s="148"/>
      <c r="U104" s="148"/>
      <c r="V104" s="149"/>
      <c r="W104" s="178"/>
    </row>
    <row r="105" spans="1:24" s="97" customFormat="1" ht="17.100000000000001" customHeight="1">
      <c r="A105" s="125"/>
      <c r="B105" s="105" t="s">
        <v>58</v>
      </c>
      <c r="C105" s="159"/>
      <c r="D105" s="106" t="s">
        <v>73</v>
      </c>
      <c r="E105" s="103"/>
      <c r="F105" s="19"/>
      <c r="G105" s="147"/>
      <c r="H105" s="148"/>
      <c r="I105" s="148"/>
      <c r="J105" s="149"/>
      <c r="K105" s="147"/>
      <c r="L105" s="148"/>
      <c r="M105" s="148"/>
      <c r="N105" s="149"/>
      <c r="O105" s="147"/>
      <c r="P105" s="148"/>
      <c r="Q105" s="148"/>
      <c r="R105" s="149"/>
      <c r="S105" s="147"/>
      <c r="T105" s="148"/>
      <c r="U105" s="148"/>
      <c r="V105" s="149"/>
      <c r="W105" s="178"/>
    </row>
    <row r="106" spans="1:24" s="97" customFormat="1" ht="17.100000000000001" customHeight="1">
      <c r="A106" s="125"/>
      <c r="B106" s="105" t="s">
        <v>58</v>
      </c>
      <c r="C106" s="159" t="s">
        <v>92</v>
      </c>
      <c r="D106" s="106" t="s">
        <v>73</v>
      </c>
      <c r="E106" s="103"/>
      <c r="F106" s="19"/>
      <c r="G106" s="244" t="s">
        <v>92</v>
      </c>
      <c r="H106" s="244"/>
      <c r="I106" s="244"/>
      <c r="J106" s="244"/>
      <c r="K106" s="238"/>
      <c r="L106" s="239"/>
      <c r="M106" s="239"/>
      <c r="N106" s="240"/>
      <c r="O106" s="244" t="s">
        <v>92</v>
      </c>
      <c r="P106" s="244"/>
      <c r="Q106" s="244"/>
      <c r="R106" s="244"/>
      <c r="S106" s="238"/>
      <c r="T106" s="239"/>
      <c r="U106" s="239"/>
      <c r="V106" s="240"/>
      <c r="W106" s="178"/>
    </row>
    <row r="107" spans="1:24" s="97" customFormat="1" ht="17.100000000000001" customHeight="1">
      <c r="A107" s="125"/>
      <c r="B107" s="105" t="s">
        <v>59</v>
      </c>
      <c r="C107" s="159"/>
      <c r="D107" s="106" t="s">
        <v>74</v>
      </c>
      <c r="E107" s="103"/>
      <c r="F107" s="19"/>
      <c r="G107" s="147"/>
      <c r="H107" s="148"/>
      <c r="I107" s="148"/>
      <c r="J107" s="149"/>
      <c r="K107" s="147"/>
      <c r="L107" s="148"/>
      <c r="M107" s="148"/>
      <c r="N107" s="149"/>
      <c r="O107" s="147"/>
      <c r="P107" s="148"/>
      <c r="Q107" s="148"/>
      <c r="R107" s="149"/>
      <c r="S107" s="147"/>
      <c r="T107" s="151"/>
      <c r="U107" s="151"/>
      <c r="V107" s="149"/>
      <c r="W107" s="178"/>
    </row>
    <row r="108" spans="1:24" s="97" customFormat="1" ht="17.100000000000001" customHeight="1">
      <c r="A108" s="125"/>
      <c r="B108" s="105" t="s">
        <v>60</v>
      </c>
      <c r="C108" s="159"/>
      <c r="D108" s="106" t="s">
        <v>75</v>
      </c>
      <c r="E108" s="103"/>
      <c r="F108" s="19"/>
      <c r="G108" s="147"/>
      <c r="H108" s="148"/>
      <c r="I108" s="148"/>
      <c r="J108" s="149"/>
      <c r="K108" s="147"/>
      <c r="L108" s="148"/>
      <c r="M108" s="148"/>
      <c r="N108" s="149"/>
      <c r="O108" s="147"/>
      <c r="P108" s="148"/>
      <c r="Q108" s="148"/>
      <c r="R108" s="149"/>
      <c r="S108" s="147"/>
      <c r="T108" s="148"/>
      <c r="U108" s="148"/>
      <c r="V108" s="149"/>
      <c r="W108" s="178"/>
    </row>
    <row r="109" spans="1:24" s="97" customFormat="1" ht="17.100000000000001" customHeight="1">
      <c r="A109" s="125"/>
      <c r="B109" s="105" t="s">
        <v>61</v>
      </c>
      <c r="C109" s="159"/>
      <c r="D109" s="106" t="s">
        <v>76</v>
      </c>
      <c r="E109" s="103"/>
      <c r="F109" s="19"/>
      <c r="G109" s="147"/>
      <c r="H109" s="148"/>
      <c r="I109" s="148"/>
      <c r="J109" s="149"/>
      <c r="K109" s="147"/>
      <c r="L109" s="148"/>
      <c r="M109" s="148"/>
      <c r="N109" s="149"/>
      <c r="O109" s="147"/>
      <c r="P109" s="148"/>
      <c r="Q109" s="148"/>
      <c r="R109" s="149"/>
      <c r="S109" s="147"/>
      <c r="T109" s="148"/>
      <c r="U109" s="148"/>
      <c r="V109" s="149"/>
      <c r="W109" s="178"/>
    </row>
    <row r="110" spans="1:24" s="97" customFormat="1" ht="17.100000000000001" customHeight="1">
      <c r="A110" s="125"/>
      <c r="B110" s="105" t="s">
        <v>61</v>
      </c>
      <c r="C110" s="159" t="s">
        <v>92</v>
      </c>
      <c r="D110" s="106" t="s">
        <v>76</v>
      </c>
      <c r="E110" s="103"/>
      <c r="F110" s="19"/>
      <c r="G110" s="244" t="s">
        <v>92</v>
      </c>
      <c r="H110" s="244"/>
      <c r="I110" s="244"/>
      <c r="J110" s="244"/>
      <c r="K110" s="238"/>
      <c r="L110" s="239"/>
      <c r="M110" s="239"/>
      <c r="N110" s="240"/>
      <c r="O110" s="244" t="s">
        <v>92</v>
      </c>
      <c r="P110" s="244"/>
      <c r="Q110" s="244"/>
      <c r="R110" s="244"/>
      <c r="S110" s="238"/>
      <c r="T110" s="239"/>
      <c r="U110" s="239"/>
      <c r="V110" s="240"/>
      <c r="W110" s="178"/>
    </row>
    <row r="111" spans="1:24" s="97" customFormat="1" ht="17.100000000000001" customHeight="1">
      <c r="A111" s="125"/>
      <c r="B111" s="105" t="s">
        <v>62</v>
      </c>
      <c r="C111" s="159"/>
      <c r="D111" s="106" t="s">
        <v>77</v>
      </c>
      <c r="E111" s="103"/>
      <c r="F111" s="19"/>
      <c r="G111" s="147"/>
      <c r="H111" s="148"/>
      <c r="I111" s="148"/>
      <c r="J111" s="149"/>
      <c r="K111" s="147"/>
      <c r="L111" s="148"/>
      <c r="M111" s="148"/>
      <c r="N111" s="149"/>
      <c r="O111" s="147"/>
      <c r="P111" s="148"/>
      <c r="Q111" s="148"/>
      <c r="R111" s="149"/>
      <c r="S111" s="147"/>
      <c r="T111" s="151"/>
      <c r="U111" s="151"/>
      <c r="V111" s="149"/>
      <c r="W111" s="178"/>
    </row>
    <row r="112" spans="1:24" s="97" customFormat="1" ht="17.100000000000001" customHeight="1">
      <c r="A112" s="125"/>
      <c r="B112" s="105" t="s">
        <v>63</v>
      </c>
      <c r="C112" s="159"/>
      <c r="D112" s="106" t="s">
        <v>131</v>
      </c>
      <c r="E112" s="103"/>
      <c r="F112" s="19"/>
      <c r="G112" s="147"/>
      <c r="H112" s="148"/>
      <c r="I112" s="148"/>
      <c r="J112" s="149"/>
      <c r="K112" s="147"/>
      <c r="L112" s="148"/>
      <c r="M112" s="148"/>
      <c r="N112" s="149"/>
      <c r="O112" s="147"/>
      <c r="P112" s="148"/>
      <c r="Q112" s="148"/>
      <c r="R112" s="149"/>
      <c r="S112" s="147"/>
      <c r="T112" s="148"/>
      <c r="U112" s="148"/>
      <c r="V112" s="149"/>
      <c r="W112" s="178"/>
    </row>
    <row r="113" spans="1:24" s="97" customFormat="1" ht="17.100000000000001" customHeight="1">
      <c r="A113" s="125"/>
      <c r="B113" s="105" t="s">
        <v>201</v>
      </c>
      <c r="C113" s="159"/>
      <c r="D113" s="106" t="s">
        <v>202</v>
      </c>
      <c r="E113" s="103"/>
      <c r="F113" s="19"/>
      <c r="G113" s="147"/>
      <c r="H113" s="148"/>
      <c r="I113" s="148"/>
      <c r="J113" s="149"/>
      <c r="K113" s="147"/>
      <c r="L113" s="148"/>
      <c r="M113" s="148"/>
      <c r="N113" s="149"/>
      <c r="O113" s="147"/>
      <c r="P113" s="148"/>
      <c r="Q113" s="148"/>
      <c r="R113" s="149"/>
      <c r="S113" s="147"/>
      <c r="T113" s="148"/>
      <c r="U113" s="148"/>
      <c r="V113" s="149"/>
      <c r="W113" s="179"/>
    </row>
    <row r="114" spans="1:24" s="97" customFormat="1" ht="27.75" customHeight="1">
      <c r="A114" s="125"/>
      <c r="B114" s="134"/>
      <c r="C114" s="158"/>
      <c r="D114" s="135"/>
      <c r="E114" s="134"/>
      <c r="F114" s="136"/>
      <c r="G114" s="245" t="s">
        <v>127</v>
      </c>
      <c r="H114" s="246"/>
      <c r="I114" s="247"/>
      <c r="J114" s="112" t="e">
        <f>SUM(G83:G98,G100:G105,G107:G109,G111:G113)*'detail(EB1.1)'!J47+SUM(H83:H98,H100:H105,H107:H109,H111:H113)*'detail(EB1.1)'!J48+SUM(I83:I98,I100:I105,I107:I109,I111:I113)*'detail(EB1.1)'!J49+SUM(J83:J98,J100:J105,J107:J109,J111:J113)*'detail(EB1.1)'!J50</f>
        <v>#VALUE!</v>
      </c>
      <c r="K114" s="245" t="s">
        <v>237</v>
      </c>
      <c r="L114" s="246"/>
      <c r="M114" s="247"/>
      <c r="N114" s="112" t="e">
        <f>SUM(K83:K98,K100:K105,K107:K109,K111:K113)*'detail(EB1.1)'!J47+SUM(L83:L98,L100:L105,L107:L109,L111:L113)*'detail(EB1.1)'!J48+SUM(M83:M98,M100:M105,M107:M109,M111:M113)*'detail(EB1.1)'!J49+SUM(N83:N98,N100:N105,N107:N109,N111:N113)*'detail(EB1.1)'!J50</f>
        <v>#VALUE!</v>
      </c>
      <c r="O114" s="245" t="s">
        <v>127</v>
      </c>
      <c r="P114" s="246"/>
      <c r="Q114" s="247"/>
      <c r="R114" s="112" t="e">
        <f>SUM(O83:O98,O100:O105,O107:O109,O111:O113)*'detail(EB1.1)'!J47+SUM(P83:P98,P100:P105,P107:P109,P111:P113)*'detail(EB1.1)'!J48+SUM(Q83:Q98,Q100:Q105,Q107:Q109,Q111:Q113)*'detail(EB1.1)'!J49+SUM(R83:R98,R100:R105,R107:R109,R111:R113)*'detail(EB1.1)'!J50</f>
        <v>#VALUE!</v>
      </c>
      <c r="S114" s="248" t="s">
        <v>237</v>
      </c>
      <c r="T114" s="248"/>
      <c r="U114" s="248"/>
      <c r="V114" s="112" t="e">
        <f>SUM(S83:S98,S100:S105,S107:S109,S111:S113)*'detail(EB1.1)'!J47+SUM(T83:T98,T100:T105,T107:T109,T111:T113)*'detail(EB1.1)'!J48+SUM(U83:U98,U100:U105,U107:U109,U111:U113)*'detail(EB1.1)'!J49+SUM(V83:V98,V100:V105,V107:V109,V111:V113)*'detail(EB1.1)'!J50</f>
        <v>#VALUE!</v>
      </c>
      <c r="W114" s="180"/>
    </row>
    <row r="115" spans="1:24" ht="17.100000000000001" customHeight="1">
      <c r="B115" s="5"/>
      <c r="C115" s="164"/>
      <c r="D115" s="141"/>
      <c r="E115" s="5"/>
      <c r="F115" s="5"/>
      <c r="G115" s="114"/>
      <c r="H115" s="114"/>
      <c r="I115" s="139"/>
      <c r="J115" s="115"/>
      <c r="K115" s="114"/>
      <c r="L115" s="140"/>
      <c r="M115" s="139"/>
      <c r="N115" s="115"/>
      <c r="O115" s="5"/>
      <c r="P115" s="5"/>
      <c r="Q115" s="5"/>
      <c r="R115" s="5"/>
      <c r="S115" s="5"/>
      <c r="T115" s="5"/>
      <c r="U115" s="5"/>
      <c r="V115" s="5"/>
      <c r="X115" s="97"/>
    </row>
    <row r="116" spans="1:24" ht="17.100000000000001" customHeight="1">
      <c r="B116" s="5"/>
      <c r="C116" s="164"/>
      <c r="D116" s="120"/>
      <c r="E116" s="5"/>
      <c r="F116" s="5"/>
      <c r="G116" s="120"/>
      <c r="H116" s="120"/>
      <c r="I116" s="120"/>
      <c r="J116" s="141"/>
      <c r="K116" s="120"/>
      <c r="L116" s="120"/>
      <c r="M116" s="120"/>
      <c r="N116" s="141"/>
      <c r="O116" s="5"/>
      <c r="P116" s="5"/>
      <c r="Q116" s="5"/>
      <c r="R116" s="5"/>
      <c r="S116" s="5"/>
      <c r="T116" s="5"/>
      <c r="U116" s="5"/>
      <c r="V116" s="5"/>
      <c r="X116" s="97"/>
    </row>
    <row r="117" spans="1:24" ht="42" customHeight="1">
      <c r="B117" s="221" t="s">
        <v>124</v>
      </c>
      <c r="C117" s="222"/>
      <c r="D117" s="223"/>
      <c r="E117" s="89" t="s">
        <v>126</v>
      </c>
      <c r="F117" s="89" t="s">
        <v>130</v>
      </c>
      <c r="G117" s="224" t="s">
        <v>87</v>
      </c>
      <c r="H117" s="225"/>
      <c r="I117" s="225"/>
      <c r="J117" s="225"/>
      <c r="K117" s="224" t="s">
        <v>234</v>
      </c>
      <c r="L117" s="225"/>
      <c r="M117" s="225"/>
      <c r="N117" s="226"/>
      <c r="O117" s="227" t="s">
        <v>235</v>
      </c>
      <c r="P117" s="228"/>
      <c r="Q117" s="228"/>
      <c r="R117" s="229"/>
      <c r="S117" s="227" t="s">
        <v>236</v>
      </c>
      <c r="T117" s="228"/>
      <c r="U117" s="228"/>
      <c r="V117" s="229"/>
      <c r="W117" s="176" t="s">
        <v>280</v>
      </c>
      <c r="X117" s="97"/>
    </row>
    <row r="118" spans="1:24" s="97" customFormat="1" ht="17.100000000000001" customHeight="1">
      <c r="A118" s="125"/>
      <c r="B118" s="126" t="s">
        <v>24</v>
      </c>
      <c r="C118" s="160"/>
      <c r="D118" s="127" t="s">
        <v>27</v>
      </c>
      <c r="E118" s="95"/>
      <c r="F118" s="96"/>
      <c r="G118" s="244" t="s">
        <v>92</v>
      </c>
      <c r="H118" s="244"/>
      <c r="I118" s="244"/>
      <c r="J118" s="244"/>
      <c r="K118" s="258"/>
      <c r="L118" s="259"/>
      <c r="M118" s="259"/>
      <c r="N118" s="260"/>
      <c r="O118" s="244" t="s">
        <v>92</v>
      </c>
      <c r="P118" s="244"/>
      <c r="Q118" s="244"/>
      <c r="R118" s="244"/>
      <c r="S118" s="234"/>
      <c r="T118" s="235"/>
      <c r="U118" s="235"/>
      <c r="V118" s="236"/>
      <c r="W118" s="177"/>
    </row>
    <row r="119" spans="1:24" s="97" customFormat="1" ht="17.100000000000001" customHeight="1">
      <c r="A119" s="125"/>
      <c r="B119" s="105" t="s">
        <v>25</v>
      </c>
      <c r="C119" s="159"/>
      <c r="D119" s="106" t="s">
        <v>125</v>
      </c>
      <c r="E119" s="103"/>
      <c r="F119" s="19"/>
      <c r="G119" s="244" t="s">
        <v>92</v>
      </c>
      <c r="H119" s="244"/>
      <c r="I119" s="244"/>
      <c r="J119" s="244"/>
      <c r="K119" s="272"/>
      <c r="L119" s="273"/>
      <c r="M119" s="273"/>
      <c r="N119" s="274"/>
      <c r="O119" s="244" t="s">
        <v>92</v>
      </c>
      <c r="P119" s="244"/>
      <c r="Q119" s="244"/>
      <c r="R119" s="244"/>
      <c r="S119" s="241"/>
      <c r="T119" s="242"/>
      <c r="U119" s="242"/>
      <c r="V119" s="243"/>
      <c r="W119" s="178"/>
    </row>
    <row r="120" spans="1:24" s="97" customFormat="1" ht="16.5" customHeight="1">
      <c r="A120" s="125"/>
      <c r="B120" s="108" t="s">
        <v>26</v>
      </c>
      <c r="C120" s="161"/>
      <c r="D120" s="109" t="s">
        <v>28</v>
      </c>
      <c r="E120" s="133"/>
      <c r="F120" s="20"/>
      <c r="G120" s="244" t="s">
        <v>92</v>
      </c>
      <c r="H120" s="244"/>
      <c r="I120" s="244"/>
      <c r="J120" s="244"/>
      <c r="K120" s="275"/>
      <c r="L120" s="276"/>
      <c r="M120" s="276"/>
      <c r="N120" s="277"/>
      <c r="O120" s="244" t="s">
        <v>92</v>
      </c>
      <c r="P120" s="244"/>
      <c r="Q120" s="244"/>
      <c r="R120" s="244"/>
      <c r="S120" s="278"/>
      <c r="T120" s="279"/>
      <c r="U120" s="279"/>
      <c r="V120" s="280"/>
      <c r="W120" s="179"/>
    </row>
    <row r="121" spans="1:24" s="97" customFormat="1" ht="27.75" customHeight="1">
      <c r="A121" s="125"/>
      <c r="B121" s="134"/>
      <c r="C121" s="158"/>
      <c r="D121" s="134"/>
      <c r="E121" s="134"/>
      <c r="F121" s="134"/>
      <c r="G121" s="155"/>
      <c r="H121" s="155"/>
      <c r="I121" s="155"/>
      <c r="J121" s="156"/>
      <c r="K121" s="245" t="s">
        <v>237</v>
      </c>
      <c r="L121" s="246"/>
      <c r="M121" s="247"/>
      <c r="N121" s="112">
        <f>IF(SUM(K118:N120)+COUNTIF(K4:K113,"1B")&gt;=6,6,SUM(K118:N120)+COUNTIF(K4:K113,"1B"))</f>
        <v>0</v>
      </c>
      <c r="O121" s="134"/>
      <c r="P121" s="134"/>
      <c r="Q121" s="134"/>
      <c r="R121" s="134"/>
      <c r="S121" s="248" t="s">
        <v>237</v>
      </c>
      <c r="T121" s="248"/>
      <c r="U121" s="248"/>
      <c r="V121" s="112">
        <f>IF(SUM(S118:V120)+COUNTIF(S4:S113,"1B")&gt;=6,6,SUM(S118:V120)+COUNTIF(S4:S113,"1B"))</f>
        <v>0</v>
      </c>
      <c r="W121" s="180"/>
    </row>
    <row r="122" spans="1:24">
      <c r="X122" s="97"/>
    </row>
    <row r="123" spans="1:24">
      <c r="X123" s="97"/>
    </row>
    <row r="124" spans="1:24">
      <c r="X124" s="97"/>
    </row>
    <row r="125" spans="1:24">
      <c r="X125" s="97"/>
    </row>
    <row r="126" spans="1:24">
      <c r="X126" s="97"/>
    </row>
    <row r="127" spans="1:24">
      <c r="X127" s="97"/>
    </row>
    <row r="128" spans="1:24">
      <c r="X128" s="97"/>
    </row>
    <row r="129" spans="2:26">
      <c r="X129" s="97"/>
    </row>
    <row r="130" spans="2:26">
      <c r="X130" s="97"/>
    </row>
    <row r="131" spans="2:26">
      <c r="X131" s="97"/>
    </row>
    <row r="132" spans="2:26" s="123" customFormat="1" ht="1.5" hidden="1" customHeight="1">
      <c r="B132" s="87"/>
      <c r="C132" s="16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175"/>
      <c r="X132" s="97"/>
      <c r="Y132" s="87"/>
      <c r="Z132" s="87"/>
    </row>
    <row r="133" spans="2:26" s="123" customFormat="1" ht="20.100000000000001" customHeight="1">
      <c r="B133" s="87"/>
      <c r="C133" s="16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175"/>
      <c r="X133" s="97"/>
      <c r="Y133" s="87"/>
      <c r="Z133" s="87"/>
    </row>
    <row r="134" spans="2:26">
      <c r="X134" s="97"/>
    </row>
    <row r="135" spans="2:26">
      <c r="X135" s="97"/>
    </row>
    <row r="139" spans="2:26">
      <c r="X139" s="97"/>
    </row>
    <row r="140" spans="2:26">
      <c r="X140" s="97"/>
    </row>
    <row r="141" spans="2:26">
      <c r="X141" s="97"/>
    </row>
    <row r="142" spans="2:26">
      <c r="X142" s="97"/>
    </row>
  </sheetData>
  <sheetProtection algorithmName="SHA-512" hashValue="zx/g1x7nnm1Q0czT+iPD48Df3HqrSzL9he5x/KRkyRqali4S08+WPEuLA5CfkjXOugqBf+PDqtMGdPhwk+9saw==" saltValue="iJqFZ1E2J/vjgG8TgRFyuw==" spinCount="100000" sheet="1" objects="1" scenarios="1" selectLockedCells="1"/>
  <mergeCells count="252">
    <mergeCell ref="G99:J99"/>
    <mergeCell ref="K99:N99"/>
    <mergeCell ref="O99:R99"/>
    <mergeCell ref="S110:V110"/>
    <mergeCell ref="S106:V106"/>
    <mergeCell ref="S99:V99"/>
    <mergeCell ref="G77:J77"/>
    <mergeCell ref="K77:N77"/>
    <mergeCell ref="O77:R77"/>
    <mergeCell ref="S77:V77"/>
    <mergeCell ref="G78:I78"/>
    <mergeCell ref="K78:M78"/>
    <mergeCell ref="O78:Q78"/>
    <mergeCell ref="S78:U78"/>
    <mergeCell ref="K121:M121"/>
    <mergeCell ref="S121:U121"/>
    <mergeCell ref="G63:J63"/>
    <mergeCell ref="G59:J59"/>
    <mergeCell ref="O59:R59"/>
    <mergeCell ref="O63:R63"/>
    <mergeCell ref="G110:J110"/>
    <mergeCell ref="K110:N110"/>
    <mergeCell ref="O110:R110"/>
    <mergeCell ref="G106:J106"/>
    <mergeCell ref="G119:J119"/>
    <mergeCell ref="K119:N119"/>
    <mergeCell ref="O119:R119"/>
    <mergeCell ref="S119:V119"/>
    <mergeCell ref="G120:J120"/>
    <mergeCell ref="K120:N120"/>
    <mergeCell ref="O120:R120"/>
    <mergeCell ref="S120:V120"/>
    <mergeCell ref="G114:I114"/>
    <mergeCell ref="K114:M114"/>
    <mergeCell ref="O114:Q114"/>
    <mergeCell ref="S114:U114"/>
    <mergeCell ref="K106:N106"/>
    <mergeCell ref="O106:R106"/>
    <mergeCell ref="B117:D117"/>
    <mergeCell ref="G117:J117"/>
    <mergeCell ref="K117:N117"/>
    <mergeCell ref="O117:R117"/>
    <mergeCell ref="S117:V117"/>
    <mergeCell ref="G118:J118"/>
    <mergeCell ref="K118:N118"/>
    <mergeCell ref="O118:R118"/>
    <mergeCell ref="S118:V118"/>
    <mergeCell ref="B81:D81"/>
    <mergeCell ref="G81:J81"/>
    <mergeCell ref="K81:N81"/>
    <mergeCell ref="O81:R81"/>
    <mergeCell ref="S81:V81"/>
    <mergeCell ref="G82:J82"/>
    <mergeCell ref="K82:N82"/>
    <mergeCell ref="O82:R82"/>
    <mergeCell ref="S82:V82"/>
    <mergeCell ref="O76:R76"/>
    <mergeCell ref="S76:V76"/>
    <mergeCell ref="G73:J73"/>
    <mergeCell ref="K73:N73"/>
    <mergeCell ref="O73:R73"/>
    <mergeCell ref="S73:V73"/>
    <mergeCell ref="G74:J74"/>
    <mergeCell ref="K74:N74"/>
    <mergeCell ref="O74:R74"/>
    <mergeCell ref="S74:V74"/>
    <mergeCell ref="G75:J75"/>
    <mergeCell ref="K75:N75"/>
    <mergeCell ref="O75:R75"/>
    <mergeCell ref="S75:V75"/>
    <mergeCell ref="G76:J76"/>
    <mergeCell ref="K76:N76"/>
    <mergeCell ref="G71:J71"/>
    <mergeCell ref="K71:N71"/>
    <mergeCell ref="O71:R71"/>
    <mergeCell ref="S71:V71"/>
    <mergeCell ref="G72:J72"/>
    <mergeCell ref="K72:N72"/>
    <mergeCell ref="O72:R72"/>
    <mergeCell ref="S72:V72"/>
    <mergeCell ref="G69:J69"/>
    <mergeCell ref="K69:N69"/>
    <mergeCell ref="O69:R69"/>
    <mergeCell ref="S69:V69"/>
    <mergeCell ref="G70:J70"/>
    <mergeCell ref="K70:N70"/>
    <mergeCell ref="O70:R70"/>
    <mergeCell ref="S70:V70"/>
    <mergeCell ref="B67:D67"/>
    <mergeCell ref="G67:J67"/>
    <mergeCell ref="K67:N67"/>
    <mergeCell ref="O67:R67"/>
    <mergeCell ref="S67:V67"/>
    <mergeCell ref="G68:J68"/>
    <mergeCell ref="K68:N68"/>
    <mergeCell ref="O68:R68"/>
    <mergeCell ref="S68:V68"/>
    <mergeCell ref="G64:I64"/>
    <mergeCell ref="K64:M64"/>
    <mergeCell ref="O64:Q64"/>
    <mergeCell ref="S64:U64"/>
    <mergeCell ref="G41:J41"/>
    <mergeCell ref="K41:N41"/>
    <mergeCell ref="O41:R41"/>
    <mergeCell ref="S41:V41"/>
    <mergeCell ref="E42:E45"/>
    <mergeCell ref="F42:F45"/>
    <mergeCell ref="S59:V59"/>
    <mergeCell ref="S63:V63"/>
    <mergeCell ref="K59:N59"/>
    <mergeCell ref="K63:N63"/>
    <mergeCell ref="E46:E48"/>
    <mergeCell ref="F46:F48"/>
    <mergeCell ref="G37:I37"/>
    <mergeCell ref="K37:M37"/>
    <mergeCell ref="O37:Q37"/>
    <mergeCell ref="S37:U37"/>
    <mergeCell ref="B40:D40"/>
    <mergeCell ref="G40:J40"/>
    <mergeCell ref="K40:N40"/>
    <mergeCell ref="O40:R40"/>
    <mergeCell ref="S40:V40"/>
    <mergeCell ref="G35:J35"/>
    <mergeCell ref="K35:N35"/>
    <mergeCell ref="O35:R35"/>
    <mergeCell ref="S35:V35"/>
    <mergeCell ref="G36:J36"/>
    <mergeCell ref="K36:N36"/>
    <mergeCell ref="O36:R36"/>
    <mergeCell ref="S36:V36"/>
    <mergeCell ref="G33:J33"/>
    <mergeCell ref="K33:N33"/>
    <mergeCell ref="O33:R33"/>
    <mergeCell ref="S33:V33"/>
    <mergeCell ref="G34:J34"/>
    <mergeCell ref="K34:N34"/>
    <mergeCell ref="O34:R34"/>
    <mergeCell ref="S34:V34"/>
    <mergeCell ref="G31:J31"/>
    <mergeCell ref="K31:N31"/>
    <mergeCell ref="O31:R31"/>
    <mergeCell ref="S31:V31"/>
    <mergeCell ref="G32:J32"/>
    <mergeCell ref="K32:N32"/>
    <mergeCell ref="O32:R32"/>
    <mergeCell ref="S32:V32"/>
    <mergeCell ref="G29:J29"/>
    <mergeCell ref="K29:N29"/>
    <mergeCell ref="O29:R29"/>
    <mergeCell ref="S29:V29"/>
    <mergeCell ref="G30:J30"/>
    <mergeCell ref="K30:N30"/>
    <mergeCell ref="O30:R30"/>
    <mergeCell ref="S30:V30"/>
    <mergeCell ref="G27:J27"/>
    <mergeCell ref="K27:N27"/>
    <mergeCell ref="O27:R27"/>
    <mergeCell ref="S27:V27"/>
    <mergeCell ref="G28:J28"/>
    <mergeCell ref="K28:N28"/>
    <mergeCell ref="O28:R28"/>
    <mergeCell ref="S28:V28"/>
    <mergeCell ref="G25:J25"/>
    <mergeCell ref="K25:N25"/>
    <mergeCell ref="O25:R25"/>
    <mergeCell ref="S25:V25"/>
    <mergeCell ref="G26:J26"/>
    <mergeCell ref="K26:N26"/>
    <mergeCell ref="O26:R26"/>
    <mergeCell ref="S26:V26"/>
    <mergeCell ref="B23:D23"/>
    <mergeCell ref="G23:J23"/>
    <mergeCell ref="K23:N23"/>
    <mergeCell ref="O23:R23"/>
    <mergeCell ref="S23:V23"/>
    <mergeCell ref="G24:J24"/>
    <mergeCell ref="K24:N24"/>
    <mergeCell ref="O24:R24"/>
    <mergeCell ref="S24:V24"/>
    <mergeCell ref="G20:I20"/>
    <mergeCell ref="K20:M20"/>
    <mergeCell ref="O20:Q20"/>
    <mergeCell ref="S20:U20"/>
    <mergeCell ref="G19:J19"/>
    <mergeCell ref="K19:N19"/>
    <mergeCell ref="O19:R19"/>
    <mergeCell ref="S19:V19"/>
    <mergeCell ref="G17:J17"/>
    <mergeCell ref="K17:N17"/>
    <mergeCell ref="O17:R17"/>
    <mergeCell ref="S17:V17"/>
    <mergeCell ref="G18:J18"/>
    <mergeCell ref="K18:N18"/>
    <mergeCell ref="O18:R18"/>
    <mergeCell ref="S18:V18"/>
    <mergeCell ref="G15:J15"/>
    <mergeCell ref="K15:N15"/>
    <mergeCell ref="O15:R15"/>
    <mergeCell ref="S15:V15"/>
    <mergeCell ref="G16:J16"/>
    <mergeCell ref="K16:N16"/>
    <mergeCell ref="O16:R16"/>
    <mergeCell ref="S16:V16"/>
    <mergeCell ref="G13:J13"/>
    <mergeCell ref="K13:N13"/>
    <mergeCell ref="O13:R13"/>
    <mergeCell ref="S13:V13"/>
    <mergeCell ref="G14:J14"/>
    <mergeCell ref="K14:N14"/>
    <mergeCell ref="O14:R14"/>
    <mergeCell ref="S14:V14"/>
    <mergeCell ref="G11:J11"/>
    <mergeCell ref="K11:N11"/>
    <mergeCell ref="O11:R11"/>
    <mergeCell ref="S11:V11"/>
    <mergeCell ref="G12:J12"/>
    <mergeCell ref="K12:N12"/>
    <mergeCell ref="O12:R12"/>
    <mergeCell ref="S12:V12"/>
    <mergeCell ref="G9:J9"/>
    <mergeCell ref="K9:N9"/>
    <mergeCell ref="O9:R9"/>
    <mergeCell ref="S9:V9"/>
    <mergeCell ref="G10:J10"/>
    <mergeCell ref="K10:N10"/>
    <mergeCell ref="O10:R10"/>
    <mergeCell ref="S10:V10"/>
    <mergeCell ref="G7:J7"/>
    <mergeCell ref="K7:N7"/>
    <mergeCell ref="O7:R7"/>
    <mergeCell ref="S7:V7"/>
    <mergeCell ref="G8:J8"/>
    <mergeCell ref="K8:N8"/>
    <mergeCell ref="O8:R8"/>
    <mergeCell ref="S8:V8"/>
    <mergeCell ref="G5:J5"/>
    <mergeCell ref="K5:N5"/>
    <mergeCell ref="O5:R5"/>
    <mergeCell ref="S5:V5"/>
    <mergeCell ref="G6:J6"/>
    <mergeCell ref="K6:N6"/>
    <mergeCell ref="O6:R6"/>
    <mergeCell ref="S6:V6"/>
    <mergeCell ref="B3:D3"/>
    <mergeCell ref="G3:J3"/>
    <mergeCell ref="K3:N3"/>
    <mergeCell ref="O3:R3"/>
    <mergeCell ref="S3:V3"/>
    <mergeCell ref="G4:J4"/>
    <mergeCell ref="K4:N4"/>
    <mergeCell ref="O4:R4"/>
    <mergeCell ref="S4:V4"/>
  </mergeCells>
  <phoneticPr fontId="29" type="noConversion"/>
  <conditionalFormatting sqref="E4:N19 E24:N36 E41:N46 E68:N77 E82:N113 E118:N120 E49:N63 G47:N48">
    <cfRule type="expression" dxfId="5" priority="89">
      <formula>ISBLANK(E4)</formula>
    </cfRule>
  </conditionalFormatting>
  <conditionalFormatting sqref="O4:V19 O24:V36 O41:V63 O68:V77 O82:V113 O118:V120">
    <cfRule type="expression" dxfId="4" priority="88">
      <formula>ISBLANK(O4)</formula>
    </cfRule>
  </conditionalFormatting>
  <dataValidations count="21">
    <dataValidation type="list" allowBlank="1" showInputMessage="1" showErrorMessage="1" sqref="E118:E120 E4:E19 E24:E36 E82:E113 E68:E77 E41:E46 E49:E63">
      <formula1>yn</formula1>
    </dataValidation>
    <dataValidation type="whole" allowBlank="1" showInputMessage="1" showErrorMessage="1" sqref="F4:F19 F24:F36 F118:F120 F68:F77 F82:F113 F41:F42 F46 F49:F63">
      <formula1>0</formula1>
      <formula2>999</formula2>
    </dataValidation>
    <dataValidation type="list" allowBlank="1" showInputMessage="1" showErrorMessage="1" sqref="G4:R4 G41:R41 G68:R70 G82:R82 G24:R25">
      <formula1>prereq</formula1>
    </dataValidation>
    <dataValidation type="list" allowBlank="1" showInputMessage="1" showErrorMessage="1" sqref="S24:V25 S41:V41 S68:V70 S82:V82 S4:V4">
      <formula1>prereq_b</formula1>
    </dataValidation>
    <dataValidation type="list" allowBlank="1" showInputMessage="1" showErrorMessage="1" sqref="K60:N62 K32:N35 K77:N77 K100:N103 K107:N109 O99:R99 O110:R110 K111:N112 K105:N105 G99:J99 G75:J76 K83:N98 G63:J63 O75:R76 K72:N74 O63:R63 K52:N52 K55:N58 O9:R9 K27:N29 K6:N8 K10:N19 G30:J30 O30:R30 G9:J9 O26:R26 G26:J26 O59:R59 G59:J59 O106:R106 G106:J106 G110:J110">
      <formula1>sco_1</formula1>
    </dataValidation>
    <dataValidation type="list" allowBlank="1" showInputMessage="1" showErrorMessage="1" sqref="S60:V62 S32:V35 S52:V52 S77:V77 S100:V103 S107:V109 S111:V112 S105:V105 S83:V98 S72:V74 S55:V58 S6:V8 S10:V19 S27:V29">
      <formula1>sco_1_b</formula1>
    </dataValidation>
    <dataValidation type="list" allowBlank="1" showInputMessage="1" showErrorMessage="1" sqref="K5:N5 K51:N51">
      <formula1>sco_5</formula1>
    </dataValidation>
    <dataValidation type="list" allowBlank="1" showInputMessage="1" showErrorMessage="1" sqref="S51:V51 S5:V5">
      <formula1>sco_5_b</formula1>
    </dataValidation>
    <dataValidation type="list" allowBlank="1" showInputMessage="1" showErrorMessage="1" sqref="K36:N36 K104:N104 K31:N31 K49:N50 K53:N54 K113:N113">
      <formula1>sco_2</formula1>
    </dataValidation>
    <dataValidation type="list" allowBlank="1" showInputMessage="1" showErrorMessage="1" sqref="S36:V36 S49:V50 S53:V54 S104:V104 S113:V113 S31:V31">
      <formula1>sco_2_b</formula1>
    </dataValidation>
    <dataValidation type="list" allowBlank="1" showInputMessage="1" showErrorMessage="1" sqref="K118:N120 K42:N45">
      <formula1>sco_15</formula1>
    </dataValidation>
    <dataValidation type="list" allowBlank="1" showInputMessage="1" showErrorMessage="1" sqref="S42:V45 S118:V120">
      <formula1>sco_15_b</formula1>
    </dataValidation>
    <dataValidation type="list" allowBlank="1" showInputMessage="1" showErrorMessage="1" sqref="K46:N48 K71:N71">
      <formula1>sco_3</formula1>
    </dataValidation>
    <dataValidation type="list" allowBlank="1" showInputMessage="1" showErrorMessage="1" sqref="S71:V71 S46:V48">
      <formula1>sco_3_b</formula1>
    </dataValidation>
    <dataValidation type="list" allowBlank="1" showInputMessage="1" showErrorMessage="1" sqref="K110:N110 K106:N106 K99:N99 K75:N76 K63:N63 K59:N59 K30:N30 K26:N26 K9:N9">
      <formula1>sco_bon</formula1>
    </dataValidation>
    <dataValidation type="list" allowBlank="1" showInputMessage="1" showErrorMessage="1" sqref="S26:V26 S30:V30 S59:V59 S63:V63 S75:V76 S99:V99 S106:V106 S110:V110 S9:V9">
      <formula1>sco_bon_b</formula1>
    </dataValidation>
    <dataValidation type="list" allowBlank="1" showInputMessage="1" showErrorMessage="1" sqref="G5:J5 O5:R5 G51:J51 O51:R51">
      <formula1>sco_5_a</formula1>
    </dataValidation>
    <dataValidation type="list" allowBlank="1" showInputMessage="1" showErrorMessage="1" sqref="G6:J8 O6:R8 G10:J19 O10:R19 G27:J29 O27:R29 G32:J35 O32:R35 G52:J52 O52:R52 G55:J58 O55:R58 G60:J62 O60:R62 G72:J74 O72:R74 O77:R77 G77:J77 G83:J98 O83:R98 G100:J103 O100:R103 O105:R105 G105:J105 G107:J109 O107:R109 G111:J112 O111:R112">
      <formula1>sco_1_a</formula1>
    </dataValidation>
    <dataValidation type="list" allowBlank="1" showInputMessage="1" showErrorMessage="1" sqref="G31:J31 O31:R31 G36:J36 O36:R36 G49:J50 O49:R50 G53:J53 O53:R53 G54:J54 O54:R54 G104:J104 O104:R104 G113:J113 O113:R113">
      <formula1>sco_2_a</formula1>
    </dataValidation>
    <dataValidation type="list" allowBlank="1" showInputMessage="1" showErrorMessage="1" sqref="G42:J45 O42:R45">
      <formula1>sco_15_a</formula1>
    </dataValidation>
    <dataValidation type="list" allowBlank="1" showInputMessage="1" showErrorMessage="1" sqref="G46:J48 O46:R48 G71:J71 O71:R71">
      <formula1>sco_3_a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portrait" r:id="rId1"/>
  <rowBreaks count="2" manualBreakCount="2">
    <brk id="39" max="16383" man="1"/>
    <brk id="80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3D1CF355-8B16-4AC7-B0A9-DC57F7DA20E1}">
            <xm:f>ISBLANK('detail(EB1.1)'!$H$48)</xm:f>
            <x14:dxf>
              <fill>
                <patternFill>
                  <bgColor theme="0" tint="-0.34998626667073579"/>
                </patternFill>
              </fill>
            </x14:dxf>
          </x14:cfRule>
          <xm:sqref>L42:L58 L60:L62 T42:T58 T60:T62 L83:L98 L100:L105 L107:L109 L111:L113 T83:T98 T100:T105 T107:T109 T111:T113 H42:H58 H60:H62 P42:P58 P60:P62 H83:H98 H100:H105 H107:H109 H111:H113 P83:P98 P100:P105 P107:P109 P111:P113</xm:sqref>
        </x14:conditionalFormatting>
        <x14:conditionalFormatting xmlns:xm="http://schemas.microsoft.com/office/excel/2006/main">
          <x14:cfRule type="expression" priority="83" id="{35691FAE-2BA2-4A12-A722-DD6A56CDFC8F}">
            <xm:f>ISBLANK('detail(EB1.1)'!$H$49)</xm:f>
            <x14:dxf>
              <fill>
                <patternFill>
                  <bgColor theme="0" tint="-0.34998626667073579"/>
                </patternFill>
              </fill>
            </x14:dxf>
          </x14:cfRule>
          <xm:sqref>M42:M58 M60:M62 U42:U58 U60:U62 M83:M98 M100:M105 M107:M109 M111:M113 U83:U98 U100:U105 U107:U109 U111:U113 I42:I58 I60:I62 Q42:Q58 Q60:Q62 I83:I98 I100:I105 I107:I109 I111:I113 Q83:Q98 Q100:Q105 Q107:Q109 Q111:Q113</xm:sqref>
        </x14:conditionalFormatting>
        <x14:conditionalFormatting xmlns:xm="http://schemas.microsoft.com/office/excel/2006/main">
          <x14:cfRule type="expression" priority="2" id="{22C2C0A0-AA7E-4F82-A470-B69DB37A8CA5}">
            <xm:f>ISBLANK('detail(EB1.1)'!$H$50)</xm:f>
            <x14:dxf>
              <fill>
                <patternFill>
                  <bgColor theme="0" tint="-0.34998626667073579"/>
                </patternFill>
              </fill>
            </x14:dxf>
          </x14:cfRule>
          <xm:sqref>N42:N58 N60:N62 V42:V58 V60:V62 N83:N98 N100:N105 N107:N109 N111:N113 V83:V98 V100:V105 V107:V109 V111:V113 R42:R58 J42:J58 J60:J62 R60:R62 R83:R98 J83:J98 J100:J105 R100:R105 J107:J109 R107:R109 J111:J113 R111:R113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L23"/>
  <sheetViews>
    <sheetView view="pageBreakPreview" zoomScale="85" zoomScaleNormal="100" zoomScaleSheetLayoutView="85" workbookViewId="0">
      <selection activeCell="E34" sqref="E34"/>
    </sheetView>
  </sheetViews>
  <sheetFormatPr defaultRowHeight="15"/>
  <cols>
    <col min="1" max="1" width="3.42578125" customWidth="1"/>
    <col min="2" max="2" width="27.7109375" bestFit="1" customWidth="1"/>
    <col min="3" max="3" width="17.42578125" bestFit="1" customWidth="1"/>
    <col min="4" max="4" width="16.140625" bestFit="1" customWidth="1"/>
    <col min="5" max="5" width="20.5703125" bestFit="1" customWidth="1"/>
    <col min="6" max="6" width="22" bestFit="1" customWidth="1"/>
    <col min="7" max="7" width="24.140625" bestFit="1" customWidth="1"/>
    <col min="8" max="8" width="19.5703125" bestFit="1" customWidth="1"/>
    <col min="10" max="10" width="9.140625" hidden="1" customWidth="1"/>
    <col min="11" max="11" width="8.42578125" hidden="1" customWidth="1"/>
    <col min="12" max="12" width="0" hidden="1" customWidth="1"/>
  </cols>
  <sheetData>
    <row r="1" spans="2:12">
      <c r="B1" s="7" t="s">
        <v>258</v>
      </c>
    </row>
    <row r="2" spans="2:12">
      <c r="B2" s="47" t="s">
        <v>111</v>
      </c>
      <c r="C2" s="33" t="s">
        <v>127</v>
      </c>
      <c r="D2" s="33" t="s">
        <v>128</v>
      </c>
      <c r="E2" s="33" t="s">
        <v>129</v>
      </c>
      <c r="F2" s="37" t="s">
        <v>133</v>
      </c>
      <c r="G2" s="37" t="s">
        <v>134</v>
      </c>
      <c r="H2" s="51" t="s">
        <v>135</v>
      </c>
    </row>
    <row r="3" spans="2:12">
      <c r="B3" s="48" t="s">
        <v>7</v>
      </c>
      <c r="C3" s="25">
        <f>'Credit Summary'!J20</f>
        <v>0</v>
      </c>
      <c r="D3" s="25">
        <f>'Credit Summary'!N20</f>
        <v>0</v>
      </c>
      <c r="E3" s="30" t="str">
        <f>IF(C3&gt;0,IF(D3&gt;0,(D3/C3),"NA"),"NA")</f>
        <v>NA</v>
      </c>
      <c r="F3" s="44">
        <v>0.18</v>
      </c>
      <c r="G3" s="40" t="str">
        <f>IF(E3&lt;&gt;"NA",E3*F3*100,"NA")</f>
        <v>NA</v>
      </c>
      <c r="H3" s="53" t="str">
        <f>IF(E3="NA","NA",IF(E3&gt;=0.7,"Platinum",IF(E3&gt;=0.6,"Gold",IF(E3&gt;=0.5,"Silver",IF(E3&gt;=0.4,"Bronze","Unclassified")))))</f>
        <v>NA</v>
      </c>
      <c r="K3">
        <f>IF(H3="NA",1,IF(H3="Platinum",5,IF(H3="Gold",4,IF(H3="Silver",3,IF(H3="Bronze",2,1)))))</f>
        <v>1</v>
      </c>
      <c r="L3" t="str">
        <f>IF(COUNTIF('Credit Summary'!Y4:Y4,"Blank")&gt;0,"Blank","OK")</f>
        <v>Blank</v>
      </c>
    </row>
    <row r="4" spans="2:12">
      <c r="B4" s="49" t="s">
        <v>141</v>
      </c>
      <c r="C4" s="26">
        <f>'Credit Summary'!J37</f>
        <v>0</v>
      </c>
      <c r="D4" s="26">
        <f>'Credit Summary'!N37</f>
        <v>0</v>
      </c>
      <c r="E4" s="30" t="str">
        <f>IF(C4&gt;0,IF(D4&gt;0,(D4/C4),"NA"),"NA")</f>
        <v>NA</v>
      </c>
      <c r="F4" s="45">
        <v>0.12</v>
      </c>
      <c r="G4" s="38" t="str">
        <f>IF(E4&lt;&gt;"NA",E4*F4*100,"NA")</f>
        <v>NA</v>
      </c>
      <c r="H4" s="26"/>
      <c r="L4" t="str">
        <f>IF(COUNTIF('Credit Summary'!Y24:Y25,"Blank")&gt;0,"Blank","OK")</f>
        <v>Blank</v>
      </c>
    </row>
    <row r="5" spans="2:12">
      <c r="B5" s="49" t="s">
        <v>29</v>
      </c>
      <c r="C5" s="26" t="e">
        <f>'Credit Summary'!J64</f>
        <v>#VALUE!</v>
      </c>
      <c r="D5" s="26" t="e">
        <f>'Credit Summary'!N64</f>
        <v>#VALUE!</v>
      </c>
      <c r="E5" s="30" t="e">
        <f>IF(C5&gt;0,IF(D5&gt;0,(D5/C5),"NA"),"NA")</f>
        <v>#VALUE!</v>
      </c>
      <c r="F5" s="45">
        <v>0.3</v>
      </c>
      <c r="G5" s="38" t="e">
        <f>IF(E5&lt;&gt;"NA",E5*F5*100,"NA")</f>
        <v>#VALUE!</v>
      </c>
      <c r="H5" s="54" t="e">
        <f>IF(E5="NA","NA",IF(E5&gt;=0.7,"Platinum",IF(E5&gt;=0.6,"Gold",IF(E5&gt;=0.5,"Silver",IF(E5&gt;=0.4,"Bronze","Unclassified")))))</f>
        <v>#VALUE!</v>
      </c>
      <c r="K5" t="e">
        <f>IF(H5="NA",1,IF(H5="Platinum",5,IF(H5="Gold",4,IF(H5="Silver",3,IF(H5="Bronze",2,1)))))</f>
        <v>#VALUE!</v>
      </c>
      <c r="L5" t="str">
        <f>IF(COUNTIF('Credit Summary'!Y41:Y41,"Blank")&gt;0,"Blank","OK")</f>
        <v>Blank</v>
      </c>
    </row>
    <row r="6" spans="2:12">
      <c r="B6" s="49" t="s">
        <v>40</v>
      </c>
      <c r="C6" s="26">
        <f>'Credit Summary'!J78</f>
        <v>0</v>
      </c>
      <c r="D6" s="26">
        <f>'Credit Summary'!N78</f>
        <v>0</v>
      </c>
      <c r="E6" s="30" t="str">
        <f>IF(C6&gt;0,IF(D6&gt;0,(D6/C6),"NA"),"NA")</f>
        <v>NA</v>
      </c>
      <c r="F6" s="45">
        <v>0.15</v>
      </c>
      <c r="G6" s="38" t="str">
        <f>IF(E6&lt;&gt;"NA",E6*F6*100,"NA")</f>
        <v>NA</v>
      </c>
      <c r="H6" s="26"/>
      <c r="L6" t="str">
        <f>IF(COUNTIF('Credit Summary'!Y68:Y70,"Blank")&gt;0,"Blank","OK")</f>
        <v>Blank</v>
      </c>
    </row>
    <row r="7" spans="2:12">
      <c r="B7" s="49" t="s">
        <v>117</v>
      </c>
      <c r="C7" s="26" t="e">
        <f>'Credit Summary'!J114</f>
        <v>#VALUE!</v>
      </c>
      <c r="D7" s="26" t="e">
        <f>'Credit Summary'!N114</f>
        <v>#VALUE!</v>
      </c>
      <c r="E7" s="30" t="e">
        <f>IF(C7&gt;0,IF(D7&gt;0,(D7/C7),"NA"),"NA")</f>
        <v>#VALUE!</v>
      </c>
      <c r="F7" s="45">
        <v>0.25</v>
      </c>
      <c r="G7" s="38" t="e">
        <f>IF(E7&lt;&gt;"NA",E7*F7*100,"NA")</f>
        <v>#VALUE!</v>
      </c>
      <c r="H7" s="54" t="e">
        <f>IF(E7="NA","NA",IF(E7&gt;=0.7,"Platinum",IF(E7&gt;=0.6,"Gold",IF(E7&gt;=0.5,"Silver",IF(E7&gt;=0.4,"Bronze","Unclassified")))))</f>
        <v>#VALUE!</v>
      </c>
      <c r="K7" t="e">
        <f>IF(H7="NA",1,IF(H7="Platinum",5,IF(H7="Gold",4,IF(H7="Silver",3,IF(H7="Bronze",2,1)))))</f>
        <v>#VALUE!</v>
      </c>
      <c r="L7" t="str">
        <f>IF(COUNTIF('Credit Summary'!Y82:Y82,"Blank")&gt;0,"Blank","OK")</f>
        <v>Blank</v>
      </c>
    </row>
    <row r="8" spans="2:12" ht="15" customHeight="1">
      <c r="B8" s="50" t="s">
        <v>124</v>
      </c>
      <c r="C8" s="31"/>
      <c r="D8" s="27">
        <f>'Credit Summary'!N121</f>
        <v>0</v>
      </c>
      <c r="E8" s="32"/>
      <c r="F8" s="46">
        <v>1</v>
      </c>
      <c r="G8" s="41">
        <f>D8</f>
        <v>0</v>
      </c>
      <c r="H8" s="55" t="str">
        <f>IF(G8="","Unclassified",IF(G8&gt;=3,"Platinum",IF(G8&gt;=2,"Gold",IF(G8&gt;=1,"Silver",IF(G8=0,"Bronze","Unclassified")))))</f>
        <v>Bronze</v>
      </c>
      <c r="K8">
        <f>IF(H8="NA",1,IF(H8="Platinum",5,IF(H8="Gold",4,IF(H8="Silver",3,IF(H8="Bronze",2,1)))))</f>
        <v>2</v>
      </c>
      <c r="L8" t="str">
        <f>IF(COUNTIF(L3:L7,"Blank")&lt;5,"OK","Blank")</f>
        <v>Blank</v>
      </c>
    </row>
    <row r="9" spans="2:12" hidden="1">
      <c r="B9" s="28"/>
      <c r="C9" s="29"/>
      <c r="D9" s="29"/>
      <c r="E9" s="24"/>
      <c r="F9" s="52" t="s">
        <v>137</v>
      </c>
      <c r="G9" s="42" t="e">
        <f>SUM(G3:G8)</f>
        <v>#VALUE!</v>
      </c>
      <c r="H9" s="56" t="e">
        <f>IF(G9=0,"NA",IF(G9&gt;=75,"Platinum",IF(G9&gt;=65,"Gold",IF(G9&gt;=55,"Silver",IF(G9&gt;=40,"Bronze","Unclassified")))))</f>
        <v>#VALUE!</v>
      </c>
      <c r="K9" t="e">
        <f>IF(H9="NA",1,IF(H9="Platinum",5,IF(H9="Gold",4,IF(H9="Silver",3,IF(H9="Bronze",2,1)))))</f>
        <v>#VALUE!</v>
      </c>
      <c r="L9" t="str">
        <f>IF(COUNTIF('Credit Summary'!Y10:Y10,"Blank")&gt;0,"Blank","OK")</f>
        <v>OK</v>
      </c>
    </row>
    <row r="10" spans="2:12">
      <c r="F10" s="39" t="s">
        <v>136</v>
      </c>
      <c r="G10" s="43" t="e">
        <f>+G9</f>
        <v>#VALUE!</v>
      </c>
      <c r="H10" s="34" t="str">
        <f>IF(J10&lt;&gt;8,"Canot be Assessed",IF(K10=1,"Unclassified",IF(K10=2,"Bronze",IF(K10=3,"Silver",IF(K10=4,"Gold",IF(K10=5,"Platinum","NA"))))))</f>
        <v>Canot be Assessed</v>
      </c>
      <c r="J10">
        <f>COUNTIF('Credit Summary'!Y:Y,"OK")</f>
        <v>0</v>
      </c>
      <c r="K10" t="e">
        <f>MIN(K3:K9)</f>
        <v>#VALUE!</v>
      </c>
      <c r="L10" t="str">
        <f>IF(COUNTIF(L3:L7,"Blank")&gt;0,"Blank","OK")</f>
        <v>Blank</v>
      </c>
    </row>
    <row r="14" spans="2:12">
      <c r="B14" s="7" t="s">
        <v>259</v>
      </c>
    </row>
    <row r="15" spans="2:12">
      <c r="B15" s="166" t="s">
        <v>111</v>
      </c>
      <c r="C15" s="167" t="s">
        <v>127</v>
      </c>
      <c r="D15" s="167" t="s">
        <v>128</v>
      </c>
      <c r="E15" s="167" t="s">
        <v>129</v>
      </c>
      <c r="F15" s="168" t="s">
        <v>133</v>
      </c>
      <c r="G15" s="168" t="s">
        <v>134</v>
      </c>
      <c r="H15" s="169" t="s">
        <v>135</v>
      </c>
    </row>
    <row r="16" spans="2:12">
      <c r="B16" s="48" t="s">
        <v>7</v>
      </c>
      <c r="C16" s="25">
        <f>'Credit Summary'!R20</f>
        <v>0</v>
      </c>
      <c r="D16" s="25">
        <f>'Credit Summary'!V20</f>
        <v>0</v>
      </c>
      <c r="E16" s="30" t="str">
        <f>IF(C16&gt;0,IF(D16&gt;0,(D16/C16),"NA"),"NA")</f>
        <v>NA</v>
      </c>
      <c r="F16" s="44">
        <v>0.18</v>
      </c>
      <c r="G16" s="40" t="str">
        <f>IF(E16&lt;&gt;"NA",E16*F16*100,"NA")</f>
        <v>NA</v>
      </c>
      <c r="H16" s="53" t="str">
        <f>IF(E16="NA","NA",IF(E16&gt;=0.7,"Platinum",IF(E16&gt;=0.6,"Gold",IF(E16&gt;=0.5,"Silver",IF(E16&gt;=0.4,"Bronze","Unclassified")))))</f>
        <v>NA</v>
      </c>
      <c r="K16">
        <f>IF(H16="NA",1,IF(H16="Platinum",5,IF(H16="Gold",4,IF(H16="Silver",3,IF(H16="Bronze",2,1)))))</f>
        <v>1</v>
      </c>
      <c r="L16" t="str">
        <f>IF(COUNTIF('Credit Summary'!Z4:Z4,"Blank")&gt;0,"Blank","OK")</f>
        <v>Blank</v>
      </c>
    </row>
    <row r="17" spans="2:12">
      <c r="B17" s="49" t="s">
        <v>141</v>
      </c>
      <c r="C17" s="26">
        <f>'Credit Summary'!R37</f>
        <v>0</v>
      </c>
      <c r="D17" s="26">
        <f>'Credit Summary'!V37</f>
        <v>0</v>
      </c>
      <c r="E17" s="30" t="str">
        <f>IF(C17&gt;0,IF(D17&gt;0,(D17/C17),"NA"),"NA")</f>
        <v>NA</v>
      </c>
      <c r="F17" s="45">
        <v>0.12</v>
      </c>
      <c r="G17" s="38" t="str">
        <f>IF(E17&lt;&gt;"NA",E17*F17*100,"NA")</f>
        <v>NA</v>
      </c>
      <c r="H17" s="26"/>
      <c r="L17" t="str">
        <f>IF(COUNTIF('Credit Summary'!Z24:Z25,"Blank")&gt;0,"Blank","OK")</f>
        <v>Blank</v>
      </c>
    </row>
    <row r="18" spans="2:12">
      <c r="B18" s="49" t="s">
        <v>29</v>
      </c>
      <c r="C18" s="26" t="e">
        <f>'Credit Summary'!R64</f>
        <v>#VALUE!</v>
      </c>
      <c r="D18" s="26" t="e">
        <f>'Credit Summary'!V64</f>
        <v>#VALUE!</v>
      </c>
      <c r="E18" s="30" t="e">
        <f>IF(C18&gt;0,IF(D18&gt;0,(D18/C18),"NA"),"NA")</f>
        <v>#VALUE!</v>
      </c>
      <c r="F18" s="45">
        <v>0.3</v>
      </c>
      <c r="G18" s="38" t="e">
        <f>IF(E18&lt;&gt;"NA",E18*F18*100,"NA")</f>
        <v>#VALUE!</v>
      </c>
      <c r="H18" s="54" t="e">
        <f>IF(E18="NA","NA",IF(E18&gt;=0.7,"Platinum",IF(E18&gt;=0.6,"Gold",IF(E18&gt;=0.5,"Silver",IF(E18&gt;=0.4,"Bronze","Unclassified")))))</f>
        <v>#VALUE!</v>
      </c>
      <c r="K18" t="e">
        <f>IF(H18="NA",1,IF(H18="Platinum",5,IF(H18="Gold",4,IF(H18="Silver",3,IF(H18="Bronze",2,1)))))</f>
        <v>#VALUE!</v>
      </c>
      <c r="L18" t="str">
        <f>IF(COUNTIF('Credit Summary'!Z41:Z41,"Blank")&gt;0,"Blank","OK")</f>
        <v>Blank</v>
      </c>
    </row>
    <row r="19" spans="2:12">
      <c r="B19" s="49" t="s">
        <v>40</v>
      </c>
      <c r="C19" s="26">
        <f>'Credit Summary'!R78</f>
        <v>0</v>
      </c>
      <c r="D19" s="26">
        <f>'Credit Summary'!V78</f>
        <v>0</v>
      </c>
      <c r="E19" s="30" t="str">
        <f>IF(C19&gt;0,IF(D19&gt;0,(D19/C19),"NA"),"NA")</f>
        <v>NA</v>
      </c>
      <c r="F19" s="45">
        <v>0.15</v>
      </c>
      <c r="G19" s="38" t="str">
        <f>IF(E19&lt;&gt;"NA",E19*F19*100,"NA")</f>
        <v>NA</v>
      </c>
      <c r="H19" s="26"/>
      <c r="L19" t="str">
        <f>IF(COUNTIF('Credit Summary'!Z68:Z70,"Blank")&gt;0,"Blank","OK")</f>
        <v>Blank</v>
      </c>
    </row>
    <row r="20" spans="2:12">
      <c r="B20" s="49" t="s">
        <v>117</v>
      </c>
      <c r="C20" s="26" t="e">
        <f>'Credit Summary'!R114</f>
        <v>#VALUE!</v>
      </c>
      <c r="D20" s="26" t="e">
        <f>'Credit Summary'!V114</f>
        <v>#VALUE!</v>
      </c>
      <c r="E20" s="30" t="e">
        <f>IF(C20&gt;0,IF(D20&gt;0,(D20/C20),"NA"),"NA")</f>
        <v>#VALUE!</v>
      </c>
      <c r="F20" s="45">
        <v>0.25</v>
      </c>
      <c r="G20" s="38" t="e">
        <f>IF(E20&lt;&gt;"NA",E20*F20*100,"NA")</f>
        <v>#VALUE!</v>
      </c>
      <c r="H20" s="54" t="e">
        <f>IF(E20="NA","NA",IF(E20&gt;=0.7,"Platinum",IF(E20&gt;=0.6,"Gold",IF(E20&gt;=0.5,"Silver",IF(E20&gt;=0.4,"Bronze","Unclassified")))))</f>
        <v>#VALUE!</v>
      </c>
      <c r="K20" t="e">
        <f>IF(H20="NA",1,IF(H20="Platinum",5,IF(H20="Gold",4,IF(H20="Silver",3,IF(H20="Bronze",2,1)))))</f>
        <v>#VALUE!</v>
      </c>
      <c r="L20" t="str">
        <f>IF(COUNTIF('Credit Summary'!Z82:Z82,"Blank")&gt;0,"Blank","OK")</f>
        <v>Blank</v>
      </c>
    </row>
    <row r="21" spans="2:12">
      <c r="B21" s="50" t="s">
        <v>124</v>
      </c>
      <c r="C21" s="31"/>
      <c r="D21" s="27">
        <f>'Credit Summary'!V121</f>
        <v>0</v>
      </c>
      <c r="E21" s="32"/>
      <c r="F21" s="46">
        <v>1</v>
      </c>
      <c r="G21" s="41">
        <f>D21</f>
        <v>0</v>
      </c>
      <c r="H21" s="55" t="str">
        <f>IF(G21="","Unclassified",IF(G21&gt;=3,"Platinum",IF(G21&gt;=2,"Gold",IF(G21&gt;=1,"Silver",IF(G21=0,"Bronze","Unclassified")))))</f>
        <v>Bronze</v>
      </c>
      <c r="K21">
        <f>IF(H21="NA",1,IF(H21="Platinum",5,IF(H21="Gold",4,IF(H21="Silver",3,IF(H21="Bronze",2,1)))))</f>
        <v>2</v>
      </c>
      <c r="L21" t="str">
        <f>IF(COUNTIF(L16:L20,"Blank")&lt;5,"OK","Blank")</f>
        <v>Blank</v>
      </c>
    </row>
    <row r="22" spans="2:12" hidden="1">
      <c r="B22" s="28"/>
      <c r="C22" s="29"/>
      <c r="D22" s="29"/>
      <c r="E22" s="24"/>
      <c r="F22" s="52" t="s">
        <v>137</v>
      </c>
      <c r="G22" s="42" t="e">
        <f>SUM(G16:G21)</f>
        <v>#VALUE!</v>
      </c>
      <c r="H22" s="56" t="e">
        <f>IF(G22=0,"NA",IF(G22&gt;=75,"Platinum",IF(G22&gt;=65,"Gold",IF(G22&gt;=55,"Silver",IF(G22&gt;=40,"Bronze","Unclassified")))))</f>
        <v>#VALUE!</v>
      </c>
      <c r="K22" t="e">
        <f>IF(H22="NA",1,IF(H22="Platinum",5,IF(H22="Gold",4,IF(H22="Silver",3,IF(H22="Bronze",2,1)))))</f>
        <v>#VALUE!</v>
      </c>
    </row>
    <row r="23" spans="2:12">
      <c r="F23" s="39" t="s">
        <v>136</v>
      </c>
      <c r="G23" s="43" t="e">
        <f>+G22</f>
        <v>#VALUE!</v>
      </c>
      <c r="H23" s="34" t="str">
        <f>IF(J23&lt;&gt;8,"Canot be Assessed",IF(K23=1,"Unclassified",IF(K23=2,"Bronze",IF(K23=3,"Silver",IF(K23=4,"Gold",IF(K23=5,"Platinum","NA"))))))</f>
        <v>Canot be Assessed</v>
      </c>
      <c r="J23">
        <f>COUNTIF('Credit Summary'!Z:Z,"OK")</f>
        <v>0</v>
      </c>
      <c r="K23" t="e">
        <f>MIN(K16:K22)</f>
        <v>#VALUE!</v>
      </c>
      <c r="L23" t="str">
        <f>IF(COUNTIF(L16:L20,"Blank")&gt;0,"Blank","OK")</f>
        <v>Blank</v>
      </c>
    </row>
  </sheetData>
  <sheetProtection selectLockedCells="1"/>
  <phoneticPr fontId="29" type="noConversion"/>
  <conditionalFormatting sqref="C3:H8 G10:H10 C16:H21 G23:H23">
    <cfRule type="expression" dxfId="0" priority="1">
      <formula>$L3="Blank"</formula>
    </cfRule>
  </conditionalFormatting>
  <pageMargins left="0.7" right="0.7" top="0.75" bottom="0.75" header="0.3" footer="0.3"/>
  <pageSetup paperSize="9" scale="5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view="pageBreakPreview" zoomScale="85" zoomScaleNormal="100" zoomScaleSheetLayoutView="85" workbookViewId="0">
      <selection activeCell="C3" sqref="C3"/>
    </sheetView>
  </sheetViews>
  <sheetFormatPr defaultRowHeight="15"/>
  <cols>
    <col min="1" max="1" width="3.42578125" customWidth="1"/>
    <col min="2" max="2" width="27.7109375" bestFit="1" customWidth="1"/>
    <col min="3" max="3" width="17.42578125" bestFit="1" customWidth="1"/>
    <col min="4" max="4" width="16.140625" bestFit="1" customWidth="1"/>
    <col min="5" max="5" width="20.5703125" bestFit="1" customWidth="1"/>
    <col min="6" max="6" width="22" bestFit="1" customWidth="1"/>
    <col min="7" max="7" width="24.140625" bestFit="1" customWidth="1"/>
    <col min="8" max="8" width="19.5703125" bestFit="1" customWidth="1"/>
  </cols>
  <sheetData>
    <row r="1" spans="2:8">
      <c r="B1" s="7" t="s">
        <v>258</v>
      </c>
    </row>
    <row r="2" spans="2:8">
      <c r="B2" s="47" t="s">
        <v>111</v>
      </c>
      <c r="C2" s="33" t="s">
        <v>127</v>
      </c>
      <c r="D2" s="33" t="s">
        <v>128</v>
      </c>
      <c r="E2" s="33" t="s">
        <v>129</v>
      </c>
      <c r="F2" s="37" t="s">
        <v>133</v>
      </c>
      <c r="G2" s="37" t="s">
        <v>134</v>
      </c>
      <c r="H2" s="51" t="s">
        <v>135</v>
      </c>
    </row>
    <row r="3" spans="2:8">
      <c r="B3" s="48" t="s">
        <v>7</v>
      </c>
      <c r="C3" s="193"/>
      <c r="D3" s="193"/>
      <c r="E3" s="194"/>
      <c r="F3" s="44">
        <v>0.18</v>
      </c>
      <c r="G3" s="186"/>
      <c r="H3" s="187"/>
    </row>
    <row r="4" spans="2:8">
      <c r="B4" s="49" t="s">
        <v>141</v>
      </c>
      <c r="C4" s="189"/>
      <c r="D4" s="189"/>
      <c r="E4" s="194"/>
      <c r="F4" s="45">
        <v>0.12</v>
      </c>
      <c r="G4" s="188"/>
      <c r="H4" s="189"/>
    </row>
    <row r="5" spans="2:8">
      <c r="B5" s="49" t="s">
        <v>29</v>
      </c>
      <c r="C5" s="189"/>
      <c r="D5" s="189"/>
      <c r="E5" s="194"/>
      <c r="F5" s="45">
        <v>0.3</v>
      </c>
      <c r="G5" s="188"/>
      <c r="H5" s="190"/>
    </row>
    <row r="6" spans="2:8">
      <c r="B6" s="49" t="s">
        <v>40</v>
      </c>
      <c r="C6" s="189"/>
      <c r="D6" s="189"/>
      <c r="E6" s="194"/>
      <c r="F6" s="45">
        <v>0.15</v>
      </c>
      <c r="G6" s="188"/>
      <c r="H6" s="189"/>
    </row>
    <row r="7" spans="2:8">
      <c r="B7" s="49" t="s">
        <v>117</v>
      </c>
      <c r="C7" s="189"/>
      <c r="D7" s="189"/>
      <c r="E7" s="194"/>
      <c r="F7" s="45">
        <v>0.25</v>
      </c>
      <c r="G7" s="188"/>
      <c r="H7" s="190"/>
    </row>
    <row r="8" spans="2:8" ht="15" customHeight="1">
      <c r="B8" s="50" t="s">
        <v>124</v>
      </c>
      <c r="C8" s="31"/>
      <c r="D8" s="195"/>
      <c r="E8" s="32"/>
      <c r="F8" s="46">
        <v>1</v>
      </c>
      <c r="G8" s="191"/>
      <c r="H8" s="192"/>
    </row>
    <row r="9" spans="2:8" hidden="1">
      <c r="B9" s="28"/>
      <c r="C9" s="29"/>
      <c r="D9" s="29"/>
      <c r="E9" s="24"/>
      <c r="F9" s="52" t="s">
        <v>137</v>
      </c>
      <c r="G9" s="42">
        <f>SUM(G3:G8)</f>
        <v>0</v>
      </c>
      <c r="H9" s="56" t="str">
        <f>IF(G9=0,"NA",IF(G9&gt;=75,"Platinum",IF(G9&gt;=65,"Gold",IF(G9&gt;=55,"Silver",IF(G9&gt;=40,"Bronze","Unclassified")))))</f>
        <v>NA</v>
      </c>
    </row>
  </sheetData>
  <sheetProtection algorithmName="SHA-512" hashValue="1PhzJ1FvuIPaJ6orb+0L6c4LfMhI6YIUmRNQJpyf3ghIUlb4WYC1cJoGhApn3HQbVUHtA+rLCiN1L4wTfaUmQg==" saltValue="EEQ6bm4zyrWJCdhYlWDcqQ==" spinCount="100000" sheet="1" objects="1" scenarios="1" selectLockedCells="1"/>
  <pageMargins left="0.7" right="0.7" top="0.75" bottom="0.75" header="0.3" footer="0.3"/>
  <pageSetup paperSize="9" scale="5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20"/>
  <sheetViews>
    <sheetView topLeftCell="H1" workbookViewId="0">
      <selection activeCell="U19" sqref="U19"/>
    </sheetView>
  </sheetViews>
  <sheetFormatPr defaultRowHeight="15"/>
  <cols>
    <col min="1" max="1" width="12.7109375" style="173" bestFit="1" customWidth="1"/>
    <col min="2" max="2" width="11" style="174" bestFit="1" customWidth="1"/>
    <col min="3" max="3" width="14.85546875" style="174" bestFit="1" customWidth="1"/>
    <col min="4" max="5" width="9.140625" style="174"/>
    <col min="6" max="17" width="8.7109375" style="174" customWidth="1"/>
    <col min="20" max="20" width="9.140625" style="173"/>
    <col min="21" max="25" width="9.140625" style="174"/>
    <col min="26" max="16384" width="9.140625" style="173"/>
  </cols>
  <sheetData>
    <row r="1" spans="1:25" s="170" customFormat="1">
      <c r="A1" s="170" t="s">
        <v>260</v>
      </c>
      <c r="B1" s="171" t="s">
        <v>261</v>
      </c>
      <c r="C1" s="171" t="s">
        <v>262</v>
      </c>
      <c r="D1" s="171" t="s">
        <v>263</v>
      </c>
      <c r="E1" s="171" t="s">
        <v>264</v>
      </c>
      <c r="F1" s="171" t="s">
        <v>265</v>
      </c>
      <c r="G1" s="171" t="s">
        <v>266</v>
      </c>
      <c r="H1" s="171" t="s">
        <v>267</v>
      </c>
      <c r="I1" s="171" t="s">
        <v>268</v>
      </c>
      <c r="J1" s="171" t="s">
        <v>269</v>
      </c>
      <c r="K1" s="171" t="s">
        <v>270</v>
      </c>
      <c r="L1" s="171" t="s">
        <v>271</v>
      </c>
      <c r="M1" s="171" t="s">
        <v>272</v>
      </c>
      <c r="N1" s="171" t="s">
        <v>273</v>
      </c>
      <c r="O1" s="171" t="s">
        <v>274</v>
      </c>
      <c r="P1" s="171" t="s">
        <v>275</v>
      </c>
      <c r="Q1" s="171" t="s">
        <v>276</v>
      </c>
      <c r="R1" s="172" t="s">
        <v>277</v>
      </c>
      <c r="S1" s="172" t="s">
        <v>278</v>
      </c>
      <c r="U1" s="171" t="s">
        <v>281</v>
      </c>
      <c r="V1" s="171" t="s">
        <v>282</v>
      </c>
      <c r="W1" s="171" t="s">
        <v>283</v>
      </c>
      <c r="X1" s="171" t="s">
        <v>284</v>
      </c>
      <c r="Y1" s="171" t="s">
        <v>285</v>
      </c>
    </row>
    <row r="2" spans="1:25" ht="12.75">
      <c r="B2" s="174" t="s">
        <v>245</v>
      </c>
      <c r="C2" s="174" t="s">
        <v>208</v>
      </c>
      <c r="D2" s="174" t="s">
        <v>112</v>
      </c>
      <c r="E2" s="174" t="s">
        <v>247</v>
      </c>
      <c r="F2" s="174" t="s">
        <v>246</v>
      </c>
      <c r="G2" s="174" t="s">
        <v>246</v>
      </c>
      <c r="H2" s="174" t="s">
        <v>250</v>
      </c>
      <c r="I2" s="174" t="s">
        <v>250</v>
      </c>
      <c r="J2" s="174" t="s">
        <v>250</v>
      </c>
      <c r="K2" s="174" t="s">
        <v>250</v>
      </c>
      <c r="L2" s="174" t="s">
        <v>250</v>
      </c>
      <c r="M2" s="174" t="s">
        <v>250</v>
      </c>
      <c r="N2" s="174" t="s">
        <v>250</v>
      </c>
      <c r="O2" s="174" t="s">
        <v>250</v>
      </c>
      <c r="P2" s="174" t="s">
        <v>250</v>
      </c>
      <c r="Q2" s="174" t="s">
        <v>250</v>
      </c>
      <c r="R2" s="173" t="s">
        <v>250</v>
      </c>
      <c r="S2" s="173" t="s">
        <v>250</v>
      </c>
      <c r="U2" s="174" t="s">
        <v>250</v>
      </c>
      <c r="V2" s="174" t="s">
        <v>250</v>
      </c>
      <c r="W2" s="174" t="s">
        <v>250</v>
      </c>
      <c r="X2" s="174" t="s">
        <v>250</v>
      </c>
      <c r="Y2" s="174" t="s">
        <v>250</v>
      </c>
    </row>
    <row r="3" spans="1:25" ht="12.75">
      <c r="B3" s="174" t="s">
        <v>248</v>
      </c>
      <c r="C3" s="174" t="s">
        <v>249</v>
      </c>
      <c r="D3" s="174" t="s">
        <v>113</v>
      </c>
      <c r="E3" s="174" t="s">
        <v>251</v>
      </c>
      <c r="F3" s="174" t="s">
        <v>250</v>
      </c>
      <c r="G3" s="174" t="s">
        <v>250</v>
      </c>
      <c r="H3" s="174" t="s">
        <v>253</v>
      </c>
      <c r="I3" s="174" t="s">
        <v>253</v>
      </c>
      <c r="J3" s="174" t="s">
        <v>253</v>
      </c>
      <c r="K3" s="174" t="s">
        <v>253</v>
      </c>
      <c r="L3" s="174" t="s">
        <v>253</v>
      </c>
      <c r="M3" s="174" t="s">
        <v>253</v>
      </c>
      <c r="N3" s="174" t="s">
        <v>253</v>
      </c>
      <c r="O3" s="174" t="s">
        <v>253</v>
      </c>
      <c r="P3" s="174" t="s">
        <v>253</v>
      </c>
      <c r="Q3" s="174" t="s">
        <v>253</v>
      </c>
      <c r="R3" s="173" t="s">
        <v>253</v>
      </c>
      <c r="S3" s="173" t="s">
        <v>253</v>
      </c>
      <c r="U3" s="174">
        <v>1</v>
      </c>
      <c r="V3" s="174">
        <v>2</v>
      </c>
      <c r="W3" s="174">
        <v>3</v>
      </c>
      <c r="X3" s="174">
        <v>5</v>
      </c>
      <c r="Y3" s="174">
        <v>15</v>
      </c>
    </row>
    <row r="4" spans="1:25" ht="12.75">
      <c r="B4" s="174" t="s">
        <v>252</v>
      </c>
      <c r="C4" s="174" t="s">
        <v>209</v>
      </c>
      <c r="D4" s="174" t="s">
        <v>114</v>
      </c>
      <c r="G4" s="174">
        <v>0</v>
      </c>
      <c r="H4" s="174">
        <v>1</v>
      </c>
      <c r="I4" s="174">
        <v>1</v>
      </c>
      <c r="J4" s="174">
        <v>2</v>
      </c>
      <c r="K4" s="174">
        <v>2</v>
      </c>
      <c r="L4" s="174">
        <v>3</v>
      </c>
      <c r="M4" s="174">
        <v>3</v>
      </c>
      <c r="N4" s="174">
        <v>5</v>
      </c>
      <c r="O4" s="174">
        <v>5</v>
      </c>
      <c r="P4" s="174">
        <v>15</v>
      </c>
      <c r="Q4" s="174">
        <v>15</v>
      </c>
      <c r="R4" s="173" t="s">
        <v>279</v>
      </c>
      <c r="S4" s="173" t="s">
        <v>279</v>
      </c>
      <c r="V4" s="174">
        <v>1</v>
      </c>
      <c r="W4" s="174">
        <v>2</v>
      </c>
      <c r="X4" s="174">
        <v>4</v>
      </c>
      <c r="Y4" s="174">
        <v>14</v>
      </c>
    </row>
    <row r="5" spans="1:25" ht="12.75">
      <c r="B5" s="174" t="s">
        <v>254</v>
      </c>
      <c r="C5" s="174" t="s">
        <v>206</v>
      </c>
      <c r="D5" s="174" t="s">
        <v>115</v>
      </c>
      <c r="I5" s="174">
        <v>0</v>
      </c>
      <c r="J5" s="174">
        <v>1</v>
      </c>
      <c r="K5" s="174">
        <v>1</v>
      </c>
      <c r="L5" s="174">
        <v>2</v>
      </c>
      <c r="M5" s="174">
        <v>2</v>
      </c>
      <c r="N5" s="174">
        <v>4</v>
      </c>
      <c r="O5" s="174">
        <v>4</v>
      </c>
      <c r="P5" s="174">
        <v>14</v>
      </c>
      <c r="Q5" s="174">
        <v>14</v>
      </c>
      <c r="R5" s="173"/>
      <c r="S5" s="173">
        <v>0</v>
      </c>
      <c r="W5" s="174">
        <v>1</v>
      </c>
      <c r="X5" s="174">
        <v>3</v>
      </c>
      <c r="Y5" s="174">
        <v>13</v>
      </c>
    </row>
    <row r="6" spans="1:25" ht="12.75">
      <c r="B6" s="174" t="s">
        <v>255</v>
      </c>
      <c r="C6" s="174" t="s">
        <v>256</v>
      </c>
      <c r="K6" s="174">
        <v>0</v>
      </c>
      <c r="L6" s="174">
        <v>1</v>
      </c>
      <c r="M6" s="174">
        <v>1</v>
      </c>
      <c r="N6" s="174">
        <v>3</v>
      </c>
      <c r="O6" s="174">
        <v>3</v>
      </c>
      <c r="P6" s="174">
        <v>13</v>
      </c>
      <c r="Q6" s="174">
        <v>13</v>
      </c>
      <c r="R6" s="173"/>
      <c r="S6" s="173"/>
      <c r="X6" s="174">
        <v>2</v>
      </c>
      <c r="Y6" s="174">
        <v>12</v>
      </c>
    </row>
    <row r="7" spans="1:25" ht="12.75">
      <c r="B7" s="174" t="s">
        <v>205</v>
      </c>
      <c r="C7" s="174" t="s">
        <v>257</v>
      </c>
      <c r="M7" s="174">
        <v>0</v>
      </c>
      <c r="N7" s="174">
        <v>2</v>
      </c>
      <c r="O7" s="174">
        <v>2</v>
      </c>
      <c r="P7" s="174">
        <v>12</v>
      </c>
      <c r="Q7" s="174">
        <v>12</v>
      </c>
      <c r="R7" s="173"/>
      <c r="S7" s="173"/>
      <c r="X7" s="174">
        <v>1</v>
      </c>
      <c r="Y7" s="174">
        <v>11</v>
      </c>
    </row>
    <row r="8" spans="1:25" ht="12.75">
      <c r="B8" s="174" t="s">
        <v>207</v>
      </c>
      <c r="N8" s="174">
        <v>1</v>
      </c>
      <c r="O8" s="174">
        <v>1</v>
      </c>
      <c r="P8" s="174">
        <v>11</v>
      </c>
      <c r="Q8" s="174">
        <v>11</v>
      </c>
      <c r="R8" s="173"/>
      <c r="S8" s="173"/>
      <c r="Y8" s="174">
        <v>10</v>
      </c>
    </row>
    <row r="9" spans="1:25" ht="12.75">
      <c r="O9" s="174">
        <v>0</v>
      </c>
      <c r="P9" s="174">
        <v>10</v>
      </c>
      <c r="Q9" s="174">
        <v>10</v>
      </c>
      <c r="R9" s="173"/>
      <c r="S9" s="173"/>
      <c r="Y9" s="174">
        <v>9</v>
      </c>
    </row>
    <row r="10" spans="1:25" ht="12.75">
      <c r="P10" s="174">
        <v>9</v>
      </c>
      <c r="Q10" s="174">
        <v>9</v>
      </c>
      <c r="R10" s="173"/>
      <c r="S10" s="173"/>
      <c r="Y10" s="174">
        <v>8</v>
      </c>
    </row>
    <row r="11" spans="1:25" ht="12.75">
      <c r="P11" s="174">
        <v>8</v>
      </c>
      <c r="Q11" s="174">
        <v>8</v>
      </c>
      <c r="R11" s="173"/>
      <c r="S11" s="173"/>
      <c r="Y11" s="174">
        <v>7</v>
      </c>
    </row>
    <row r="12" spans="1:25" ht="12.75">
      <c r="P12" s="174">
        <v>7</v>
      </c>
      <c r="Q12" s="174">
        <v>7</v>
      </c>
      <c r="R12" s="173"/>
      <c r="S12" s="173"/>
      <c r="Y12" s="174">
        <v>6</v>
      </c>
    </row>
    <row r="13" spans="1:25" ht="12.75">
      <c r="P13" s="174">
        <v>6</v>
      </c>
      <c r="Q13" s="174">
        <v>6</v>
      </c>
      <c r="R13" s="173"/>
      <c r="S13" s="173"/>
      <c r="Y13" s="174">
        <v>5</v>
      </c>
    </row>
    <row r="14" spans="1:25" ht="12.75">
      <c r="P14" s="174">
        <v>5</v>
      </c>
      <c r="Q14" s="174">
        <v>5</v>
      </c>
      <c r="R14" s="173"/>
      <c r="S14" s="173"/>
      <c r="Y14" s="174">
        <v>4</v>
      </c>
    </row>
    <row r="15" spans="1:25" ht="12.75">
      <c r="P15" s="174">
        <v>4</v>
      </c>
      <c r="Q15" s="174">
        <v>4</v>
      </c>
      <c r="R15" s="173"/>
      <c r="S15" s="173"/>
      <c r="Y15" s="174">
        <v>3</v>
      </c>
    </row>
    <row r="16" spans="1:25" ht="12.75">
      <c r="P16" s="174">
        <v>3</v>
      </c>
      <c r="Q16" s="174">
        <v>3</v>
      </c>
      <c r="R16" s="173"/>
      <c r="S16" s="173"/>
      <c r="Y16" s="174">
        <v>2</v>
      </c>
    </row>
    <row r="17" spans="2:25" ht="12.75"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4">
        <v>2</v>
      </c>
      <c r="Q17" s="174">
        <v>2</v>
      </c>
      <c r="R17" s="173"/>
      <c r="S17" s="173"/>
      <c r="Y17" s="174">
        <v>1</v>
      </c>
    </row>
    <row r="18" spans="2:25" ht="12.75"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4">
        <v>1</v>
      </c>
      <c r="Q18" s="174">
        <v>1</v>
      </c>
      <c r="R18" s="173"/>
      <c r="S18" s="173"/>
    </row>
    <row r="19" spans="2:25" ht="12.75"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Q19" s="174">
        <v>0</v>
      </c>
      <c r="R19" s="173"/>
      <c r="S19" s="173"/>
    </row>
    <row r="20" spans="2:25" ht="12.75"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R20" s="173"/>
      <c r="S20" s="173"/>
    </row>
  </sheetData>
  <phoneticPr fontId="2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28</vt:i4>
      </vt:variant>
    </vt:vector>
  </HeadingPairs>
  <TitlesOfParts>
    <vt:vector size="33" baseType="lpstr">
      <vt:lpstr>detail(EB1.1)</vt:lpstr>
      <vt:lpstr>Credit Summary</vt:lpstr>
      <vt:lpstr>Target Rating_BSL</vt:lpstr>
      <vt:lpstr>Target Rating</vt:lpstr>
      <vt:lpstr>pull down list</vt:lpstr>
      <vt:lpstr>ac</vt:lpstr>
      <vt:lpstr>area</vt:lpstr>
      <vt:lpstr>areat</vt:lpstr>
      <vt:lpstr>prereq</vt:lpstr>
      <vt:lpstr>prereq_b</vt:lpstr>
      <vt:lpstr>'Credit Summary'!Print_Area</vt:lpstr>
      <vt:lpstr>'detail(EB1.1)'!Print_Area</vt:lpstr>
      <vt:lpstr>'Target Rating'!Print_Area</vt:lpstr>
      <vt:lpstr>'Target Rating_BSL'!Print_Area</vt:lpstr>
      <vt:lpstr>'Credit Summary'!Print_Titles</vt:lpstr>
      <vt:lpstr>sco_1</vt:lpstr>
      <vt:lpstr>sco_1_a</vt:lpstr>
      <vt:lpstr>sco_1_b</vt:lpstr>
      <vt:lpstr>sco_15</vt:lpstr>
      <vt:lpstr>sco_15_a</vt:lpstr>
      <vt:lpstr>sco_15_b</vt:lpstr>
      <vt:lpstr>sco_2</vt:lpstr>
      <vt:lpstr>sco_2_a</vt:lpstr>
      <vt:lpstr>sco_2_b</vt:lpstr>
      <vt:lpstr>sco_3</vt:lpstr>
      <vt:lpstr>sco_3_a</vt:lpstr>
      <vt:lpstr>sco_3_b</vt:lpstr>
      <vt:lpstr>sco_5</vt:lpstr>
      <vt:lpstr>sco_5_a</vt:lpstr>
      <vt:lpstr>sco_5_b</vt:lpstr>
      <vt:lpstr>sco_bon</vt:lpstr>
      <vt:lpstr>sco_bon_b</vt:lpstr>
      <vt:lpstr>yn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temp_project</dc:creator>
  <cp:lastModifiedBy>cchoi</cp:lastModifiedBy>
  <cp:lastPrinted>2014-12-15T09:40:16Z</cp:lastPrinted>
  <dcterms:created xsi:type="dcterms:W3CDTF">2014-01-29T08:24:54Z</dcterms:created>
  <dcterms:modified xsi:type="dcterms:W3CDTF">2015-01-02T09:43:34Z</dcterms:modified>
</cp:coreProperties>
</file>